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ETA" sheetId="1" r:id="rId4"/>
    <sheet state="visible" name="Bag 1" sheetId="2" r:id="rId5"/>
    <sheet state="visible" name="Bag 2" sheetId="3" r:id="rId6"/>
    <sheet state="visible" name="Bag 4" sheetId="4" r:id="rId7"/>
    <sheet state="visible" name="Bag 3" sheetId="5" r:id="rId8"/>
  </sheets>
  <definedNames/>
  <calcPr/>
</workbook>
</file>

<file path=xl/sharedStrings.xml><?xml version="1.0" encoding="utf-8"?>
<sst xmlns="http://schemas.openxmlformats.org/spreadsheetml/2006/main" count="639" uniqueCount="239">
  <si>
    <t xml:space="preserve">These spreadsheets are counts of the different macroscopic variants for sherds of SU TSG96/2051, per bag. Only samples that were large enough and were diagnostic were given a fabric description. All sherds were counted regardless their state and if they might rejoined. </t>
  </si>
  <si>
    <t>Quercia, A., 2011. Typological and Morphological remarks upon some vessels in the repertoire of Pottery in Punic Malta, in: Sagona, C. (Ed.), Ceramics of the Phoenician-Punic World. Leuven, pp. 433–450.</t>
  </si>
  <si>
    <t>Quercia, A., 2002. La ceramica da fuoco del santuario di Tas-Silg (Malta): tipi attestati e proposte interpretative. Vicino Oriente 3, 403–424.</t>
  </si>
  <si>
    <t>Sagona, C. (2005) Combined reports on the Tas-Silg pottery: up to 2005.</t>
  </si>
  <si>
    <t>Sagona, C. (2015) ‘The pottery’, in A. Bonanno and N.C. Vella (eds) Tas-Silġ, Marsaxlokk (Malta): Archaeological Excavations Conducted by the University of Malta, 1996-2005. Leuven: Peeters, pp. 1–514.</t>
  </si>
  <si>
    <t>Anastasi, M. (2019) Pottery from Roman Malta. Oxford: Archaeopress.</t>
  </si>
  <si>
    <t>Vella, N.C. et al. (2015) ‘The stratigraphy’, in A. Bonanno and N.C. Vella (eds) Tas-Silġ, Marsaxlokk (Malta): Archaeological Excavations Conducted by the University of Malta, 1996-2005. Leuven: Peeters, pp. 45–229.</t>
  </si>
  <si>
    <t>Fabric terms used (diagnostic and not)</t>
  </si>
  <si>
    <t>Anastasi Fabric 1 (F1)</t>
  </si>
  <si>
    <t>Anastasi Fabric 5 (F5)</t>
  </si>
  <si>
    <t>Anastasi Fabric 7 (F7)</t>
  </si>
  <si>
    <t>Macroscopic groups were coded as the following:</t>
  </si>
  <si>
    <t>Code for diagnostic quantification ("MAC CODE")</t>
  </si>
  <si>
    <t>Note: These codes have nothing to do with Anastasi's classification nor with the groups decided by microscopy or petrography. They were just attributed to help with quantification in the spreadsheet software</t>
  </si>
  <si>
    <t>Crisp Ware/ Anastasi F1 with orange brown, rounded inclusions, some white inclusions</t>
  </si>
  <si>
    <t>Crisp Ware/ Anastasi F1 with black to brown inclusions</t>
  </si>
  <si>
    <t>Crisp Ware/ Anastasi F1 with white matrix</t>
  </si>
  <si>
    <t>Crisp Ware/ Anastasi F1 with predominantly white inclusions</t>
  </si>
  <si>
    <t>Bricky red ware/ Anastasi F5</t>
  </si>
  <si>
    <t xml:space="preserve">Coarse Fabric - Anastasi Fabric 7? Coarser version of Crisp Ware? </t>
  </si>
  <si>
    <t>Unclassified</t>
  </si>
  <si>
    <t xml:space="preserve">Typology note: codes refers to Quercia (2011),  Anastasi (2019) for bowls Dx shapes, and Quercia (2002) for Bx shapes. </t>
  </si>
  <si>
    <t>Fabric class (Anastasi F...)</t>
  </si>
  <si>
    <t>Sherd</t>
  </si>
  <si>
    <t>Form</t>
  </si>
  <si>
    <t>Count</t>
  </si>
  <si>
    <t>MAC CODE for quantification</t>
  </si>
  <si>
    <t>Fabric description broad</t>
  </si>
  <si>
    <t>Surface Note</t>
  </si>
  <si>
    <t>Comparative material</t>
  </si>
  <si>
    <t>Comment</t>
  </si>
  <si>
    <t>Base</t>
  </si>
  <si>
    <t>Orange fabric with inclusions of similar colour than matrix. Some rare white inclusions</t>
  </si>
  <si>
    <t>Body sherds</t>
  </si>
  <si>
    <t>Set aside by people before me</t>
  </si>
  <si>
    <t>Handle</t>
  </si>
  <si>
    <t>Body with handle</t>
  </si>
  <si>
    <t>Rim</t>
  </si>
  <si>
    <t>Bowl</t>
  </si>
  <si>
    <t>Pinkish core and green margins, very powdery; not many inclusions visible, white surfaces</t>
  </si>
  <si>
    <t>2.8 variation</t>
  </si>
  <si>
    <t>Group of sherds to be photographed</t>
  </si>
  <si>
    <t>?</t>
  </si>
  <si>
    <t>Same fabric than above</t>
  </si>
  <si>
    <t>Orange matrix with very small white inclusions</t>
  </si>
  <si>
    <t xml:space="preserve">2.6-2.7 </t>
  </si>
  <si>
    <t>and variations</t>
  </si>
  <si>
    <t>Fabric: light brown and small white inclusions</t>
  </si>
  <si>
    <t xml:space="preserve">Slip creates a band on the outside of the pot </t>
  </si>
  <si>
    <t>Light brownish/pink with small white inclusions</t>
  </si>
  <si>
    <t xml:space="preserve">Shape with very straight walls rim like 2.4 a little bit? or D9? </t>
  </si>
  <si>
    <t>One might be  jug</t>
  </si>
  <si>
    <t>Brown matrix with small white inclusions</t>
  </si>
  <si>
    <t xml:space="preserve"> 2.4? straight rim close to the edge</t>
  </si>
  <si>
    <t>Plate</t>
  </si>
  <si>
    <t>Rolled rim: min?</t>
  </si>
  <si>
    <t>Orange with yellow inclusions</t>
  </si>
  <si>
    <t>D6 but thin wall</t>
  </si>
  <si>
    <t>F1? F4?</t>
  </si>
  <si>
    <t>Orange red fabric with white inclusion</t>
  </si>
  <si>
    <t>variant 2.7</t>
  </si>
  <si>
    <t>Grey core with very small white inclusions</t>
  </si>
  <si>
    <t>2.7/2.8</t>
  </si>
  <si>
    <t>Thin walls and triangular rims?</t>
  </si>
  <si>
    <t>plate</t>
  </si>
  <si>
    <t>Orange matrix with inclusions same colour than matrix</t>
  </si>
  <si>
    <t>1.6 variation?</t>
  </si>
  <si>
    <t>Likely plates</t>
  </si>
  <si>
    <t>Small fragments</t>
  </si>
  <si>
    <t>Profile</t>
  </si>
  <si>
    <t>Min bowl</t>
  </si>
  <si>
    <t xml:space="preserve">No fresh breaks </t>
  </si>
  <si>
    <t>White inclusions in dark core, orange margins</t>
  </si>
  <si>
    <t>D27</t>
  </si>
  <si>
    <t>Light brown pink, no visible inclusions</t>
  </si>
  <si>
    <t>Grey and white</t>
  </si>
  <si>
    <t>D27 or 1.7</t>
  </si>
  <si>
    <t xml:space="preserve">Too small </t>
  </si>
  <si>
    <t xml:space="preserve">Jug? </t>
  </si>
  <si>
    <t>Light brown matrix and inclusions similar colour than matrix</t>
  </si>
  <si>
    <t>1.4-1.6??</t>
  </si>
  <si>
    <t>Reddish orange with small white inclusions</t>
  </si>
  <si>
    <t xml:space="preserve">D6.6? </t>
  </si>
  <si>
    <t>bowl</t>
  </si>
  <si>
    <t>Compact orange fabric with no visible inlusions</t>
  </si>
  <si>
    <t>D7 or D8?</t>
  </si>
  <si>
    <t>Grey core with orange matrix and small white inclusions</t>
  </si>
  <si>
    <t>Light brown matrix with small white inclusions</t>
  </si>
  <si>
    <t>D6-D7</t>
  </si>
  <si>
    <t>Brown green fabric</t>
  </si>
  <si>
    <t>Unsure</t>
  </si>
  <si>
    <t>Bowl?</t>
  </si>
  <si>
    <t>Seem to be broken on a blister</t>
  </si>
  <si>
    <t>Unsure about types</t>
  </si>
  <si>
    <t>Oranage matrix with small white inclusions</t>
  </si>
  <si>
    <t xml:space="preserve">D6.2 ? </t>
  </si>
  <si>
    <t>Rolled rims, maybe two of them close to D5 but unsure</t>
  </si>
  <si>
    <t>Yellowish matrix</t>
  </si>
  <si>
    <t>Shallow cup</t>
  </si>
  <si>
    <t>Comapct orange with rare white inclusions</t>
  </si>
  <si>
    <t>D1</t>
  </si>
  <si>
    <t>Very thin walls</t>
  </si>
  <si>
    <t>D4. Carination and thin wall</t>
  </si>
  <si>
    <t>No fresh break</t>
  </si>
  <si>
    <t>Total</t>
  </si>
  <si>
    <t>Summary macroscopic classification</t>
  </si>
  <si>
    <t xml:space="preserve">MAC CODE </t>
  </si>
  <si>
    <t>COUNT</t>
  </si>
  <si>
    <t>Diagnostic</t>
  </si>
  <si>
    <t>Fabric class</t>
  </si>
  <si>
    <t>Number of sherds</t>
  </si>
  <si>
    <t>MAC CODE FOR QUANT</t>
  </si>
  <si>
    <t>Fabric description</t>
  </si>
  <si>
    <t>Surface description</t>
  </si>
  <si>
    <t>F1</t>
  </si>
  <si>
    <t xml:space="preserve">Handle </t>
  </si>
  <si>
    <t>one is a closed form</t>
  </si>
  <si>
    <t>Body</t>
  </si>
  <si>
    <t>Two hard been isolated by people washing/sorting, one has red paint</t>
  </si>
  <si>
    <t>Fragments of plate and bowl rims</t>
  </si>
  <si>
    <t>Orange with small white inclusions</t>
  </si>
  <si>
    <t>D5? unsure about rim attitude</t>
  </si>
  <si>
    <t>Black and brown inclusions</t>
  </si>
  <si>
    <t>Include possible miniatures</t>
  </si>
  <si>
    <t>Bowls type 2.6-2.7 variations</t>
  </si>
  <si>
    <t>Special grey core with orange margins and small white inclusion( possible sub group?) some white inclusions</t>
  </si>
  <si>
    <t>Pink fabric with brown inclusions</t>
  </si>
  <si>
    <t xml:space="preserve">Orange fabric but possibly as well white inclusions? </t>
  </si>
  <si>
    <t>Pink fabric with small white inclusions</t>
  </si>
  <si>
    <t>D9? Fine D6?</t>
  </si>
  <si>
    <t>D6</t>
  </si>
  <si>
    <t>D6.1</t>
  </si>
  <si>
    <t>Brown with small white inclusions</t>
  </si>
  <si>
    <t>D8</t>
  </si>
  <si>
    <t>D6 or residual variation of 2.4?</t>
  </si>
  <si>
    <t>Grey matrix, rare very small white inclusions</t>
  </si>
  <si>
    <t>D5</t>
  </si>
  <si>
    <t>Min?</t>
  </si>
  <si>
    <t>Orange matrix</t>
  </si>
  <si>
    <t>Dark core and black inclusions</t>
  </si>
  <si>
    <t>Plate 1.5-1.8</t>
  </si>
  <si>
    <t>Grey matrix, black and brown inclusions</t>
  </si>
  <si>
    <t>Grey surfaces</t>
  </si>
  <si>
    <t>Light brown pink fabric with inclusions of similar colour than matrix. Some rare white inclusions</t>
  </si>
  <si>
    <t>Friable green fabric with black inclusions</t>
  </si>
  <si>
    <t>White matrix, some small brown inclusions</t>
  </si>
  <si>
    <t>D11-D15</t>
  </si>
  <si>
    <t xml:space="preserve">Rim </t>
  </si>
  <si>
    <t>Special grey core and small white inclusion( possible sub group?) some white inclusions</t>
  </si>
  <si>
    <t>Two thick small plates, probably residual</t>
  </si>
  <si>
    <t>F7?</t>
  </si>
  <si>
    <t>Jug</t>
  </si>
  <si>
    <t>Large white inclusion in pink fabric</t>
  </si>
  <si>
    <t>Trefoil mouth</t>
  </si>
  <si>
    <t>F4/F5</t>
  </si>
  <si>
    <t>Cooking vessel pentola</t>
  </si>
  <si>
    <t>B5?</t>
  </si>
  <si>
    <t>MAC CODE</t>
  </si>
  <si>
    <t>F7</t>
  </si>
  <si>
    <t>Black and brown inclusions in brown matrix</t>
  </si>
  <si>
    <t>1.7 variation</t>
  </si>
  <si>
    <t>Orange fabric with inclusions of similar colour than matrix.</t>
  </si>
  <si>
    <t>Black and brown inclusions in greyish/brown matrix</t>
  </si>
  <si>
    <t>Friable?  mutliple cracks inn the rim</t>
  </si>
  <si>
    <t>Light pink matrix</t>
  </si>
  <si>
    <t xml:space="preserve">Grey core with orange margins and small inclusions matching colour </t>
  </si>
  <si>
    <t>2.7 and variants</t>
  </si>
  <si>
    <t>2.6 and variants</t>
  </si>
  <si>
    <t>D6.2</t>
  </si>
  <si>
    <t>Orange fabric with inclusions of similar colour than matrix and brown</t>
  </si>
  <si>
    <t>D10? Carination is quite marked</t>
  </si>
  <si>
    <t>Small or degraded samples</t>
  </si>
  <si>
    <t>No fresh break (small)</t>
  </si>
  <si>
    <t>D29.2?</t>
  </si>
  <si>
    <t xml:space="preserve">Min bowl? </t>
  </si>
  <si>
    <t xml:space="preserve">Yellowish fabric with hints of pink </t>
  </si>
  <si>
    <t>Fabric observed in the other bag</t>
  </si>
  <si>
    <t>Orange with white and brown inclusions</t>
  </si>
  <si>
    <t>Min plate</t>
  </si>
  <si>
    <t>Too small for sampling</t>
  </si>
  <si>
    <t>Light pink matrix, small white inclusions</t>
  </si>
  <si>
    <t>D6.1 or earlier?</t>
  </si>
  <si>
    <t>Storage jar</t>
  </si>
  <si>
    <t>Visible white inclusions, no fresh break</t>
  </si>
  <si>
    <t>varied</t>
  </si>
  <si>
    <t>Sherds found in the diagnostic bag</t>
  </si>
  <si>
    <t>2.6-2.7</t>
  </si>
  <si>
    <t>Black in grey core</t>
  </si>
  <si>
    <t>Specific bowl misfired with a blister</t>
  </si>
  <si>
    <t>One has a line inscribed</t>
  </si>
  <si>
    <t>Light brown to light pink matrix</t>
  </si>
  <si>
    <t>F1 or F2?</t>
  </si>
  <si>
    <t>Light pink core with small black inclusions and brown</t>
  </si>
  <si>
    <t>Light brown matrix, small white inclusions</t>
  </si>
  <si>
    <t>D9?</t>
  </si>
  <si>
    <t>D6?</t>
  </si>
  <si>
    <t>Dark brown matrix with small white inclusions</t>
  </si>
  <si>
    <t>D6.1 or 2.4</t>
  </si>
  <si>
    <t>Grey matrix with black inclusions</t>
  </si>
  <si>
    <t>D6.1 or 2.5</t>
  </si>
  <si>
    <t>1.5-1.6</t>
  </si>
  <si>
    <t>Yellow/green fabric, no really inclusions visible</t>
  </si>
  <si>
    <t>Black inclusions (pellets)</t>
  </si>
  <si>
    <t>1.4?</t>
  </si>
  <si>
    <t>Thick rim and flat</t>
  </si>
  <si>
    <t>1.7?</t>
  </si>
  <si>
    <t xml:space="preserve">Quite thin </t>
  </si>
  <si>
    <t>Orange fabric with small white inclusions</t>
  </si>
  <si>
    <t>1.4 ? (thin)</t>
  </si>
  <si>
    <t>Darker pink fabric with yellow inclusions</t>
  </si>
  <si>
    <t>1.8 (ondulations) but thin</t>
  </si>
  <si>
    <t>Friable grey matrix with black inclusions</t>
  </si>
  <si>
    <t>1.3?</t>
  </si>
  <si>
    <t>Small fragments, a few of them are possibly miniatures</t>
  </si>
  <si>
    <t>rolled rim, sherd is damaged</t>
  </si>
  <si>
    <t>profile nearly full pot</t>
  </si>
  <si>
    <t>Min Bowl</t>
  </si>
  <si>
    <t>Small bowl, shape not described much by Quercia</t>
  </si>
  <si>
    <t>Black inclusions in grey core</t>
  </si>
  <si>
    <t>White matrix with not many inclusions visible</t>
  </si>
  <si>
    <t>Trefoil</t>
  </si>
  <si>
    <t>Fragment of rim</t>
  </si>
  <si>
    <t>Min Bowl?</t>
  </si>
  <si>
    <t>Brown and black inclusions</t>
  </si>
  <si>
    <t xml:space="preserve">Unsure, bowl 2.3? </t>
  </si>
  <si>
    <t xml:space="preserve">Shape similar than B9 but slipped and red bands </t>
  </si>
  <si>
    <t>Large bowl</t>
  </si>
  <si>
    <t>Large white inclusions in light brown matrix</t>
  </si>
  <si>
    <t>D51? D29?</t>
  </si>
  <si>
    <t>Jar</t>
  </si>
  <si>
    <t>Greenish and grey matrix with some black inclusions</t>
  </si>
  <si>
    <t>2 large thick rims, form not recognised</t>
  </si>
  <si>
    <t>Grey core with red margins, not many inclusions visible</t>
  </si>
  <si>
    <t>D15?</t>
  </si>
  <si>
    <t>Olla</t>
  </si>
  <si>
    <t>C1</t>
  </si>
  <si>
    <t>Casserole</t>
  </si>
  <si>
    <t>C8?</t>
  </si>
  <si>
    <t>Fragment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</si>
</sst>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  <scheme val="minor"/>
    </font>
    <font>
      <color theme="1"/>
      <name val="Arial"/>
    </font>
    <font>
      <i/>
      <color theme="1"/>
      <name val="Arial"/>
    </font>
    <font/>
    <font>
      <b/>
      <color theme="1"/>
      <name val="Arial"/>
    </font>
    <font>
      <color theme="1"/>
      <name val="Arial"/>
      <scheme val="minor"/>
    </font>
    <font>
      <color rgb="FF000000"/>
      <name val="Arial"/>
    </font>
    <font>
      <color rgb="FFFF00FF"/>
      <name val="Arial"/>
      <scheme val="minor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D9D9D9"/>
        <bgColor rgb="FFD9D9D9"/>
      </patternFill>
    </fill>
    <fill>
      <patternFill patternType="solid">
        <fgColor rgb="FF000000"/>
        <bgColor rgb="FF000000"/>
      </patternFill>
    </fill>
    <fill>
      <patternFill patternType="solid">
        <fgColor theme="1"/>
        <bgColor theme="1"/>
      </patternFill>
    </fill>
  </fills>
  <borders count="7">
    <border/>
    <border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36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 shrinkToFit="0" vertical="bottom" wrapText="1"/>
    </xf>
    <xf borderId="0" fillId="0" fontId="1" numFmtId="0" xfId="0" applyAlignment="1" applyFont="1">
      <alignment vertical="bottom"/>
    </xf>
    <xf borderId="0" fillId="0" fontId="1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0" fillId="0" fontId="2" numFmtId="0" xfId="0" applyAlignment="1" applyFont="1">
      <alignment shrinkToFit="0" vertical="bottom" wrapText="0"/>
    </xf>
    <xf borderId="1" fillId="0" fontId="1" numFmtId="0" xfId="0" applyAlignment="1" applyBorder="1" applyFont="1">
      <alignment vertical="bottom"/>
    </xf>
    <xf borderId="2" fillId="0" fontId="1" numFmtId="0" xfId="0" applyAlignment="1" applyBorder="1" applyFont="1">
      <alignment vertical="bottom"/>
    </xf>
    <xf borderId="3" fillId="0" fontId="1" numFmtId="0" xfId="0" applyAlignment="1" applyBorder="1" applyFont="1">
      <alignment vertical="bottom"/>
    </xf>
    <xf borderId="4" fillId="0" fontId="1" numFmtId="0" xfId="0" applyAlignment="1" applyBorder="1" applyFont="1">
      <alignment shrinkToFit="0" vertical="bottom" wrapText="1"/>
    </xf>
    <xf borderId="4" fillId="0" fontId="3" numFmtId="0" xfId="0" applyBorder="1" applyFont="1"/>
    <xf borderId="3" fillId="0" fontId="1" numFmtId="0" xfId="0" applyAlignment="1" applyBorder="1" applyFont="1">
      <alignment vertical="bottom"/>
    </xf>
    <xf borderId="2" fillId="0" fontId="3" numFmtId="0" xfId="0" applyBorder="1" applyFont="1"/>
    <xf borderId="1" fillId="0" fontId="1" numFmtId="0" xfId="0" applyAlignment="1" applyBorder="1" applyFont="1">
      <alignment vertical="bottom"/>
    </xf>
    <xf borderId="0" fillId="0" fontId="1" numFmtId="0" xfId="0" applyAlignment="1" applyFont="1">
      <alignment vertical="bottom"/>
    </xf>
    <xf borderId="2" fillId="0" fontId="1" numFmtId="0" xfId="0" applyAlignment="1" applyBorder="1" applyFont="1">
      <alignment vertical="bottom"/>
    </xf>
    <xf borderId="5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shrinkToFit="0" vertical="bottom" wrapText="1"/>
    </xf>
    <xf borderId="0" fillId="2" fontId="4" numFmtId="0" xfId="0" applyAlignment="1" applyFont="1">
      <alignment horizontal="center" shrinkToFit="0" vertical="bottom" wrapText="1"/>
    </xf>
    <xf borderId="3" fillId="0" fontId="1" numFmtId="0" xfId="0" applyAlignment="1" applyBorder="1" applyFont="1">
      <alignment horizontal="right" vertical="bottom"/>
    </xf>
    <xf borderId="5" fillId="0" fontId="1" numFmtId="0" xfId="0" applyAlignment="1" applyBorder="1" applyFont="1">
      <alignment shrinkToFit="0" vertical="bottom" wrapText="0"/>
    </xf>
    <xf borderId="3" fillId="0" fontId="1" numFmtId="0" xfId="0" applyAlignment="1" applyBorder="1" applyFont="1">
      <alignment horizontal="right" vertical="bottom"/>
    </xf>
    <xf borderId="0" fillId="3" fontId="1" numFmtId="0" xfId="0" applyAlignment="1" applyFill="1" applyFont="1">
      <alignment vertical="bottom"/>
    </xf>
    <xf borderId="0" fillId="0" fontId="4" numFmtId="0" xfId="0" applyAlignment="1" applyFont="1">
      <alignment shrinkToFit="0" vertical="bottom" wrapText="0"/>
    </xf>
    <xf borderId="0" fillId="4" fontId="1" numFmtId="0" xfId="0" applyAlignment="1" applyFill="1" applyFont="1">
      <alignment readingOrder="0" shrinkToFit="0" vertical="bottom" wrapText="1"/>
    </xf>
    <xf borderId="0" fillId="4" fontId="1" numFmtId="0" xfId="0" applyAlignment="1" applyFont="1">
      <alignment shrinkToFit="0" vertical="bottom" wrapText="1"/>
    </xf>
    <xf borderId="0" fillId="4" fontId="1" numFmtId="0" xfId="0" applyAlignment="1" applyFont="1">
      <alignment shrinkToFit="0" vertical="bottom" wrapText="1"/>
    </xf>
    <xf borderId="0" fillId="0" fontId="5" numFmtId="0" xfId="0" applyAlignment="1" applyFont="1">
      <alignment readingOrder="0"/>
    </xf>
    <xf borderId="0" fillId="0" fontId="5" numFmtId="0" xfId="0" applyFont="1"/>
    <xf borderId="0" fillId="5" fontId="5" numFmtId="0" xfId="0" applyFill="1" applyFont="1"/>
    <xf borderId="6" fillId="0" fontId="5" numFmtId="0" xfId="0" applyAlignment="1" applyBorder="1" applyFont="1">
      <alignment readingOrder="0"/>
    </xf>
    <xf borderId="6" fillId="3" fontId="6" numFmtId="0" xfId="0" applyAlignment="1" applyBorder="1" applyFont="1">
      <alignment horizontal="left" readingOrder="0"/>
    </xf>
    <xf borderId="6" fillId="0" fontId="5" numFmtId="0" xfId="0" applyBorder="1" applyFont="1"/>
    <xf borderId="0" fillId="0" fontId="7" numFmtId="0" xfId="0" applyAlignment="1" applyFont="1">
      <alignment readingOrder="0"/>
    </xf>
    <xf borderId="0" fillId="6" fontId="5" numFmtId="0" xfId="0" applyFill="1" applyFont="1"/>
    <xf borderId="0" fillId="6" fontId="5" numFmtId="0" xfId="0" applyAlignment="1" applyFont="1">
      <alignment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8.0"/>
    <col customWidth="1" min="2" max="2" width="35.13"/>
    <col customWidth="1" min="3" max="26" width="18.0"/>
  </cols>
  <sheetData>
    <row r="1">
      <c r="A1" s="1" t="s">
        <v>0</v>
      </c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>
      <c r="A6" s="3" t="s">
        <v>1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>
      <c r="A7" s="3" t="s">
        <v>2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>
      <c r="A8" s="4" t="s">
        <v>3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>
      <c r="A9" s="4" t="s">
        <v>4</v>
      </c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>
      <c r="A10" s="5" t="s">
        <v>5</v>
      </c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>
      <c r="A11" s="5" t="s">
        <v>6</v>
      </c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>
      <c r="A12" s="6"/>
      <c r="B12" s="6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>
      <c r="A13" s="7"/>
      <c r="B13" s="8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>
      <c r="A14" s="9" t="s">
        <v>7</v>
      </c>
      <c r="B14" s="8" t="s">
        <v>8</v>
      </c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>
      <c r="A15" s="10"/>
      <c r="B15" s="11" t="s">
        <v>9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>
      <c r="A16" s="12"/>
      <c r="B16" s="11" t="s">
        <v>10</v>
      </c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>
      <c r="A17" s="6"/>
      <c r="B17" s="13"/>
      <c r="C17" s="6"/>
      <c r="D17" s="14"/>
      <c r="E17" s="14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>
      <c r="A18" s="15"/>
      <c r="B18" s="11"/>
      <c r="C18" s="8"/>
      <c r="D18" s="14"/>
      <c r="E18" s="14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>
      <c r="A19" s="16" t="s">
        <v>11</v>
      </c>
      <c r="B19" s="11"/>
      <c r="C19" s="17" t="s">
        <v>12</v>
      </c>
      <c r="D19" s="18" t="s">
        <v>13</v>
      </c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>
      <c r="A20" s="16" t="s">
        <v>14</v>
      </c>
      <c r="B20" s="11"/>
      <c r="C20" s="19">
        <v>1.0</v>
      </c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>
      <c r="A21" s="16" t="s">
        <v>15</v>
      </c>
      <c r="B21" s="11"/>
      <c r="C21" s="19">
        <v>2.0</v>
      </c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>
      <c r="A22" s="20" t="s">
        <v>16</v>
      </c>
      <c r="B22" s="11"/>
      <c r="C22" s="19">
        <v>3.0</v>
      </c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>
      <c r="A23" s="16" t="s">
        <v>17</v>
      </c>
      <c r="B23" s="11"/>
      <c r="C23" s="19">
        <v>4.0</v>
      </c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>
      <c r="A24" s="20" t="s">
        <v>18</v>
      </c>
      <c r="B24" s="11"/>
      <c r="C24" s="19">
        <v>7.0</v>
      </c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>
      <c r="A25" s="16" t="s">
        <v>19</v>
      </c>
      <c r="B25" s="11"/>
      <c r="C25" s="21">
        <v>10.0</v>
      </c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>
      <c r="A26" s="15" t="s">
        <v>20</v>
      </c>
      <c r="B26" s="11"/>
      <c r="C26" s="21">
        <v>0.0</v>
      </c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>
      <c r="A28" s="2"/>
      <c r="B28" s="2"/>
      <c r="C28" s="2"/>
      <c r="D28" s="2"/>
      <c r="E28" s="2"/>
      <c r="F28" s="2"/>
      <c r="G28" s="2"/>
      <c r="H28" s="2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>
      <c r="A32" s="23" t="s">
        <v>21</v>
      </c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  <row r="1001">
      <c r="A1001" s="2"/>
      <c r="B1001" s="2"/>
      <c r="C1001" s="2"/>
      <c r="D1001" s="2"/>
      <c r="E1001" s="2"/>
      <c r="F1001" s="2"/>
      <c r="G1001" s="2"/>
      <c r="H1001" s="2"/>
      <c r="I1001" s="2"/>
      <c r="J1001" s="2"/>
      <c r="K1001" s="2"/>
      <c r="L1001" s="2"/>
      <c r="M1001" s="2"/>
      <c r="N1001" s="2"/>
      <c r="O1001" s="2"/>
      <c r="P1001" s="2"/>
      <c r="Q1001" s="2"/>
      <c r="R1001" s="2"/>
      <c r="S1001" s="2"/>
      <c r="T1001" s="2"/>
      <c r="U1001" s="2"/>
      <c r="V1001" s="2"/>
      <c r="W1001" s="2"/>
      <c r="X1001" s="2"/>
      <c r="Y1001" s="2"/>
      <c r="Z1001" s="2"/>
    </row>
    <row r="1002">
      <c r="A1002" s="2"/>
      <c r="B1002" s="2"/>
      <c r="C1002" s="2"/>
      <c r="D1002" s="2"/>
      <c r="E1002" s="2"/>
      <c r="F1002" s="2"/>
      <c r="G1002" s="2"/>
      <c r="H1002" s="2"/>
      <c r="I1002" s="2"/>
      <c r="J1002" s="2"/>
      <c r="K1002" s="2"/>
      <c r="L1002" s="2"/>
      <c r="M1002" s="2"/>
      <c r="N1002" s="2"/>
      <c r="O1002" s="2"/>
      <c r="P1002" s="2"/>
      <c r="Q1002" s="2"/>
      <c r="R1002" s="2"/>
      <c r="S1002" s="2"/>
      <c r="T1002" s="2"/>
      <c r="U1002" s="2"/>
      <c r="V1002" s="2"/>
      <c r="W1002" s="2"/>
      <c r="X1002" s="2"/>
      <c r="Y1002" s="2"/>
      <c r="Z1002" s="2"/>
    </row>
  </sheetData>
  <mergeCells count="3">
    <mergeCell ref="A1:G4"/>
    <mergeCell ref="A14:A16"/>
    <mergeCell ref="D19:E26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3.38"/>
    <col customWidth="1" min="4" max="4" width="6.88"/>
    <col customWidth="1" min="5" max="5" width="13.13"/>
    <col customWidth="1" min="6" max="6" width="67.5"/>
    <col customWidth="1" min="7" max="7" width="34.13"/>
    <col customWidth="1" min="8" max="8" width="45.38"/>
    <col customWidth="1" min="9" max="9" width="27.88"/>
  </cols>
  <sheetData>
    <row r="1">
      <c r="A1" s="24" t="s">
        <v>22</v>
      </c>
      <c r="B1" s="25" t="s">
        <v>23</v>
      </c>
      <c r="C1" s="26" t="s">
        <v>24</v>
      </c>
      <c r="D1" s="24" t="s">
        <v>25</v>
      </c>
      <c r="E1" s="24" t="s">
        <v>26</v>
      </c>
      <c r="F1" s="24" t="s">
        <v>27</v>
      </c>
      <c r="G1" s="24" t="s">
        <v>28</v>
      </c>
      <c r="H1" s="26" t="s">
        <v>29</v>
      </c>
      <c r="I1" s="26" t="s">
        <v>30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>
      <c r="A2" s="27">
        <v>1.0</v>
      </c>
      <c r="B2" s="27" t="s">
        <v>31</v>
      </c>
      <c r="D2" s="27">
        <v>33.0</v>
      </c>
      <c r="E2" s="27">
        <v>1.0</v>
      </c>
      <c r="F2" s="27" t="s">
        <v>32</v>
      </c>
    </row>
    <row r="3">
      <c r="A3" s="27">
        <v>1.0</v>
      </c>
      <c r="B3" s="27" t="s">
        <v>33</v>
      </c>
      <c r="D3" s="27">
        <v>5.0</v>
      </c>
      <c r="I3" s="27" t="s">
        <v>34</v>
      </c>
    </row>
    <row r="4">
      <c r="A4" s="27">
        <v>1.0</v>
      </c>
      <c r="B4" s="27" t="s">
        <v>35</v>
      </c>
      <c r="D4" s="27">
        <v>2.0</v>
      </c>
    </row>
    <row r="5">
      <c r="A5" s="27">
        <v>1.0</v>
      </c>
      <c r="B5" s="27" t="s">
        <v>36</v>
      </c>
      <c r="D5" s="27">
        <v>1.0</v>
      </c>
    </row>
    <row r="6">
      <c r="A6" s="27">
        <v>1.0</v>
      </c>
      <c r="B6" s="27" t="s">
        <v>37</v>
      </c>
      <c r="C6" s="27" t="s">
        <v>38</v>
      </c>
      <c r="D6" s="27">
        <v>7.0</v>
      </c>
      <c r="E6" s="27">
        <v>3.0</v>
      </c>
      <c r="F6" s="27" t="s">
        <v>39</v>
      </c>
      <c r="H6" s="27" t="s">
        <v>40</v>
      </c>
      <c r="I6" s="27" t="s">
        <v>41</v>
      </c>
    </row>
    <row r="7">
      <c r="A7" s="27">
        <v>1.0</v>
      </c>
      <c r="B7" s="27" t="s">
        <v>37</v>
      </c>
      <c r="C7" s="27" t="s">
        <v>42</v>
      </c>
      <c r="D7" s="27">
        <v>1.0</v>
      </c>
      <c r="E7" s="27">
        <v>0.0</v>
      </c>
      <c r="F7" s="27" t="s">
        <v>43</v>
      </c>
      <c r="H7" s="27"/>
      <c r="I7" s="27"/>
    </row>
    <row r="8">
      <c r="A8" s="27">
        <v>1.0</v>
      </c>
      <c r="B8" s="27" t="s">
        <v>37</v>
      </c>
      <c r="C8" s="27" t="s">
        <v>38</v>
      </c>
      <c r="D8" s="27">
        <v>7.0</v>
      </c>
      <c r="E8" s="27">
        <v>4.0</v>
      </c>
      <c r="F8" s="27" t="s">
        <v>44</v>
      </c>
      <c r="H8" s="27" t="s">
        <v>45</v>
      </c>
      <c r="I8" s="27" t="s">
        <v>46</v>
      </c>
    </row>
    <row r="9">
      <c r="A9" s="27">
        <v>1.0</v>
      </c>
      <c r="B9" s="27" t="s">
        <v>37</v>
      </c>
      <c r="C9" s="27" t="s">
        <v>38</v>
      </c>
      <c r="D9" s="27">
        <v>3.0</v>
      </c>
      <c r="E9" s="27">
        <v>1.0</v>
      </c>
      <c r="F9" s="27" t="s">
        <v>47</v>
      </c>
      <c r="G9" s="27" t="s">
        <v>48</v>
      </c>
      <c r="H9" s="27" t="s">
        <v>40</v>
      </c>
    </row>
    <row r="10">
      <c r="A10" s="27">
        <v>1.0</v>
      </c>
      <c r="B10" s="27" t="s">
        <v>37</v>
      </c>
      <c r="C10" s="27" t="s">
        <v>38</v>
      </c>
      <c r="D10" s="27">
        <v>3.0</v>
      </c>
      <c r="E10" s="27">
        <v>4.0</v>
      </c>
      <c r="F10" s="27" t="s">
        <v>49</v>
      </c>
      <c r="H10" s="27" t="s">
        <v>50</v>
      </c>
      <c r="I10" s="27" t="s">
        <v>51</v>
      </c>
    </row>
    <row r="11">
      <c r="A11" s="27">
        <v>1.0</v>
      </c>
      <c r="B11" s="27" t="s">
        <v>37</v>
      </c>
      <c r="C11" s="27" t="s">
        <v>38</v>
      </c>
      <c r="D11" s="27">
        <v>1.0</v>
      </c>
      <c r="E11" s="27">
        <v>4.0</v>
      </c>
      <c r="F11" s="27" t="s">
        <v>52</v>
      </c>
      <c r="H11" s="27" t="s">
        <v>53</v>
      </c>
    </row>
    <row r="12">
      <c r="A12" s="27">
        <v>1.0</v>
      </c>
      <c r="B12" s="27" t="s">
        <v>37</v>
      </c>
      <c r="C12" s="27" t="s">
        <v>54</v>
      </c>
      <c r="D12" s="27">
        <v>1.0</v>
      </c>
      <c r="E12" s="27">
        <v>4.0</v>
      </c>
      <c r="F12" s="27" t="s">
        <v>44</v>
      </c>
      <c r="H12" s="27" t="s">
        <v>55</v>
      </c>
    </row>
    <row r="13">
      <c r="A13" s="27">
        <v>1.0</v>
      </c>
      <c r="B13" s="27" t="s">
        <v>37</v>
      </c>
      <c r="C13" s="27" t="s">
        <v>54</v>
      </c>
      <c r="D13" s="27">
        <v>1.0</v>
      </c>
      <c r="E13" s="27">
        <v>4.0</v>
      </c>
      <c r="F13" s="27" t="s">
        <v>56</v>
      </c>
      <c r="H13" s="27">
        <v>1.8</v>
      </c>
    </row>
    <row r="14">
      <c r="A14" s="27">
        <v>1.0</v>
      </c>
      <c r="B14" s="27" t="s">
        <v>37</v>
      </c>
      <c r="C14" s="27" t="s">
        <v>38</v>
      </c>
      <c r="D14" s="27">
        <v>1.0</v>
      </c>
      <c r="E14" s="27">
        <v>4.0</v>
      </c>
      <c r="F14" s="27" t="s">
        <v>44</v>
      </c>
      <c r="H14" s="27" t="s">
        <v>57</v>
      </c>
    </row>
    <row r="15">
      <c r="A15" s="27" t="s">
        <v>58</v>
      </c>
      <c r="B15" s="27" t="s">
        <v>37</v>
      </c>
      <c r="C15" s="27" t="s">
        <v>38</v>
      </c>
      <c r="D15" s="27">
        <v>6.0</v>
      </c>
      <c r="E15" s="27">
        <v>4.0</v>
      </c>
      <c r="F15" s="27" t="s">
        <v>59</v>
      </c>
      <c r="H15" s="27" t="s">
        <v>60</v>
      </c>
    </row>
    <row r="16">
      <c r="A16" s="27">
        <v>1.0</v>
      </c>
      <c r="B16" s="27" t="s">
        <v>37</v>
      </c>
      <c r="C16" s="27" t="s">
        <v>38</v>
      </c>
      <c r="D16" s="27">
        <v>1.0</v>
      </c>
      <c r="E16" s="27">
        <v>4.0</v>
      </c>
      <c r="F16" s="27" t="s">
        <v>61</v>
      </c>
      <c r="H16" s="27" t="s">
        <v>62</v>
      </c>
      <c r="I16" s="27" t="s">
        <v>63</v>
      </c>
    </row>
    <row r="17">
      <c r="A17" s="27">
        <v>1.0</v>
      </c>
      <c r="B17" s="27" t="s">
        <v>37</v>
      </c>
      <c r="C17" s="27" t="s">
        <v>64</v>
      </c>
      <c r="D17" s="27">
        <v>1.0</v>
      </c>
      <c r="E17" s="27">
        <v>1.0</v>
      </c>
      <c r="F17" s="27" t="s">
        <v>65</v>
      </c>
      <c r="H17" s="27" t="s">
        <v>66</v>
      </c>
    </row>
    <row r="18">
      <c r="A18" s="27">
        <v>1.0</v>
      </c>
      <c r="B18" s="27" t="s">
        <v>37</v>
      </c>
      <c r="C18" s="27" t="s">
        <v>67</v>
      </c>
      <c r="D18" s="27">
        <v>6.0</v>
      </c>
      <c r="E18" s="27">
        <v>0.0</v>
      </c>
      <c r="I18" s="27" t="s">
        <v>68</v>
      </c>
    </row>
    <row r="19">
      <c r="A19" s="27">
        <v>1.0</v>
      </c>
      <c r="B19" s="27" t="s">
        <v>69</v>
      </c>
      <c r="C19" s="27" t="s">
        <v>70</v>
      </c>
      <c r="D19" s="27">
        <v>3.0</v>
      </c>
      <c r="E19" s="27">
        <v>0.0</v>
      </c>
      <c r="I19" s="27" t="s">
        <v>71</v>
      </c>
    </row>
    <row r="20">
      <c r="A20" s="27">
        <v>1.0</v>
      </c>
      <c r="B20" s="27" t="s">
        <v>37</v>
      </c>
      <c r="C20" s="27" t="s">
        <v>54</v>
      </c>
      <c r="D20" s="27">
        <v>1.0</v>
      </c>
      <c r="E20" s="27">
        <v>4.0</v>
      </c>
      <c r="F20" s="27" t="s">
        <v>72</v>
      </c>
      <c r="H20" s="27" t="s">
        <v>73</v>
      </c>
    </row>
    <row r="21">
      <c r="A21" s="27">
        <v>1.0</v>
      </c>
      <c r="B21" s="27" t="s">
        <v>37</v>
      </c>
      <c r="C21" s="27" t="s">
        <v>42</v>
      </c>
      <c r="D21" s="27">
        <v>1.0</v>
      </c>
      <c r="E21" s="27">
        <v>0.0</v>
      </c>
      <c r="F21" s="27" t="s">
        <v>74</v>
      </c>
      <c r="H21" s="27" t="s">
        <v>73</v>
      </c>
    </row>
    <row r="22">
      <c r="A22" s="27">
        <v>1.0</v>
      </c>
      <c r="B22" s="27" t="s">
        <v>37</v>
      </c>
      <c r="C22" s="27" t="s">
        <v>42</v>
      </c>
      <c r="D22" s="27">
        <v>1.0</v>
      </c>
      <c r="E22" s="27">
        <v>3.0</v>
      </c>
      <c r="F22" s="27" t="s">
        <v>75</v>
      </c>
      <c r="H22" s="27" t="s">
        <v>76</v>
      </c>
      <c r="I22" s="27" t="s">
        <v>77</v>
      </c>
    </row>
    <row r="23">
      <c r="A23" s="27">
        <v>1.0</v>
      </c>
      <c r="B23" s="27" t="s">
        <v>37</v>
      </c>
      <c r="C23" s="27" t="s">
        <v>78</v>
      </c>
      <c r="D23" s="27">
        <v>1.0</v>
      </c>
      <c r="E23" s="27">
        <v>0.0</v>
      </c>
    </row>
    <row r="24">
      <c r="A24" s="27">
        <v>1.0</v>
      </c>
      <c r="B24" s="27" t="s">
        <v>37</v>
      </c>
      <c r="C24" s="27" t="s">
        <v>54</v>
      </c>
      <c r="D24" s="27">
        <v>1.0</v>
      </c>
      <c r="E24" s="27">
        <v>1.0</v>
      </c>
      <c r="F24" s="27" t="s">
        <v>79</v>
      </c>
      <c r="H24" s="27" t="s">
        <v>80</v>
      </c>
    </row>
    <row r="25">
      <c r="A25" s="27">
        <v>1.0</v>
      </c>
      <c r="B25" s="27" t="s">
        <v>37</v>
      </c>
      <c r="C25" s="27" t="s">
        <v>38</v>
      </c>
      <c r="D25" s="27">
        <v>1.0</v>
      </c>
      <c r="E25" s="27">
        <v>4.0</v>
      </c>
      <c r="F25" s="27" t="s">
        <v>81</v>
      </c>
      <c r="H25" s="27" t="s">
        <v>82</v>
      </c>
    </row>
    <row r="26">
      <c r="A26" s="27">
        <v>1.0</v>
      </c>
      <c r="B26" s="27" t="s">
        <v>37</v>
      </c>
      <c r="C26" s="27" t="s">
        <v>83</v>
      </c>
      <c r="D26" s="27">
        <v>1.0</v>
      </c>
      <c r="E26" s="27">
        <v>0.0</v>
      </c>
      <c r="F26" s="27" t="s">
        <v>84</v>
      </c>
      <c r="H26" s="27" t="s">
        <v>85</v>
      </c>
    </row>
    <row r="27" ht="18.0" customHeight="1">
      <c r="A27" s="27">
        <v>1.0</v>
      </c>
      <c r="B27" s="27" t="s">
        <v>37</v>
      </c>
      <c r="C27" s="27" t="s">
        <v>42</v>
      </c>
      <c r="D27" s="27">
        <v>1.0</v>
      </c>
      <c r="E27" s="27">
        <v>4.0</v>
      </c>
      <c r="F27" s="27" t="s">
        <v>86</v>
      </c>
      <c r="H27" s="27" t="s">
        <v>85</v>
      </c>
    </row>
    <row r="28" ht="18.0" customHeight="1">
      <c r="A28" s="27">
        <v>1.0</v>
      </c>
      <c r="B28" s="27" t="s">
        <v>37</v>
      </c>
      <c r="C28" s="27" t="s">
        <v>42</v>
      </c>
      <c r="D28" s="27">
        <v>2.0</v>
      </c>
      <c r="E28" s="27">
        <v>4.0</v>
      </c>
      <c r="F28" s="27" t="s">
        <v>87</v>
      </c>
      <c r="H28" s="27" t="s">
        <v>88</v>
      </c>
    </row>
    <row r="29" ht="18.0" customHeight="1">
      <c r="A29" s="27">
        <v>1.0</v>
      </c>
      <c r="B29" s="27" t="s">
        <v>37</v>
      </c>
      <c r="C29" s="27" t="s">
        <v>38</v>
      </c>
      <c r="D29" s="27">
        <v>2.0</v>
      </c>
      <c r="E29" s="27">
        <v>3.0</v>
      </c>
      <c r="F29" s="27" t="s">
        <v>89</v>
      </c>
      <c r="H29" s="27" t="s">
        <v>85</v>
      </c>
    </row>
    <row r="30">
      <c r="B30" s="27" t="s">
        <v>37</v>
      </c>
      <c r="C30" s="27" t="s">
        <v>90</v>
      </c>
      <c r="D30" s="27">
        <v>2.0</v>
      </c>
      <c r="E30" s="27">
        <v>0.0</v>
      </c>
    </row>
    <row r="31">
      <c r="B31" s="27" t="s">
        <v>37</v>
      </c>
      <c r="C31" s="27" t="s">
        <v>91</v>
      </c>
      <c r="D31" s="27">
        <v>1.0</v>
      </c>
      <c r="E31" s="27">
        <v>0.0</v>
      </c>
      <c r="H31" s="27" t="s">
        <v>92</v>
      </c>
    </row>
    <row r="32">
      <c r="B32" s="27" t="s">
        <v>37</v>
      </c>
      <c r="C32" s="27" t="s">
        <v>38</v>
      </c>
      <c r="D32" s="27">
        <v>3.0</v>
      </c>
      <c r="E32" s="27">
        <v>0.0</v>
      </c>
      <c r="H32" s="27" t="s">
        <v>93</v>
      </c>
    </row>
    <row r="33">
      <c r="A33" s="27">
        <v>1.0</v>
      </c>
      <c r="B33" s="27" t="s">
        <v>37</v>
      </c>
      <c r="C33" s="27" t="s">
        <v>38</v>
      </c>
      <c r="D33" s="27">
        <v>2.0</v>
      </c>
      <c r="E33" s="27">
        <v>4.0</v>
      </c>
      <c r="F33" s="27" t="s">
        <v>94</v>
      </c>
      <c r="H33" s="27" t="s">
        <v>95</v>
      </c>
    </row>
    <row r="34">
      <c r="B34" s="27" t="s">
        <v>37</v>
      </c>
      <c r="C34" s="27" t="s">
        <v>38</v>
      </c>
      <c r="D34" s="27">
        <v>5.0</v>
      </c>
      <c r="E34" s="27">
        <v>0.0</v>
      </c>
      <c r="H34" s="27" t="s">
        <v>96</v>
      </c>
    </row>
    <row r="35">
      <c r="A35" s="27">
        <v>1.0</v>
      </c>
      <c r="B35" s="27" t="s">
        <v>37</v>
      </c>
      <c r="C35" s="27" t="s">
        <v>38</v>
      </c>
      <c r="D35" s="27">
        <v>1.0</v>
      </c>
      <c r="E35" s="27">
        <v>3.0</v>
      </c>
      <c r="F35" s="27" t="s">
        <v>97</v>
      </c>
      <c r="I35" s="27" t="s">
        <v>98</v>
      </c>
    </row>
    <row r="36">
      <c r="A36" s="27">
        <v>1.0</v>
      </c>
      <c r="B36" s="27" t="s">
        <v>37</v>
      </c>
      <c r="C36" s="27" t="s">
        <v>38</v>
      </c>
      <c r="D36" s="27">
        <v>2.0</v>
      </c>
      <c r="E36" s="27">
        <v>4.0</v>
      </c>
      <c r="F36" s="27" t="s">
        <v>99</v>
      </c>
      <c r="H36" s="27" t="s">
        <v>100</v>
      </c>
      <c r="I36" s="27" t="s">
        <v>101</v>
      </c>
    </row>
    <row r="37">
      <c r="B37" s="27" t="s">
        <v>37</v>
      </c>
      <c r="C37" s="27" t="s">
        <v>38</v>
      </c>
      <c r="D37" s="27">
        <v>1.0</v>
      </c>
      <c r="E37" s="27">
        <v>0.0</v>
      </c>
      <c r="H37" s="27" t="s">
        <v>102</v>
      </c>
      <c r="I37" s="27" t="s">
        <v>103</v>
      </c>
    </row>
    <row r="38">
      <c r="C38" s="27" t="s">
        <v>104</v>
      </c>
      <c r="D38" s="28">
        <f>SUM(D2:D37)</f>
        <v>112</v>
      </c>
    </row>
    <row r="39">
      <c r="A39" s="29"/>
      <c r="B39" s="29"/>
      <c r="C39" s="29"/>
      <c r="D39" s="29"/>
      <c r="E39" s="29"/>
      <c r="F39" s="29"/>
      <c r="G39" s="29"/>
      <c r="H39" s="29"/>
      <c r="I39" s="29"/>
    </row>
    <row r="40">
      <c r="D40" s="27" t="s">
        <v>105</v>
      </c>
    </row>
    <row r="41">
      <c r="D41" s="30" t="s">
        <v>106</v>
      </c>
      <c r="E41" s="31" t="s">
        <v>107</v>
      </c>
    </row>
    <row r="42">
      <c r="C42" s="27" t="s">
        <v>108</v>
      </c>
      <c r="D42" s="30">
        <v>1.0</v>
      </c>
      <c r="E42" s="32">
        <f>SUM(D9,D24,D2)</f>
        <v>37</v>
      </c>
    </row>
    <row r="43">
      <c r="D43" s="30">
        <v>2.0</v>
      </c>
      <c r="E43" s="32"/>
    </row>
    <row r="44">
      <c r="D44" s="30">
        <v>3.0</v>
      </c>
      <c r="E44" s="32">
        <f>SUM(D6,D35,D29,D22,)</f>
        <v>11</v>
      </c>
    </row>
    <row r="45">
      <c r="D45" s="30">
        <v>4.0</v>
      </c>
      <c r="E45" s="32">
        <f>SUM(D36,D33,D28,D27,D25,D20,D17,D16,D15,D14,D13,D12,D11,D10,D8)</f>
        <v>31</v>
      </c>
    </row>
    <row r="46">
      <c r="D46" s="30">
        <v>7.0</v>
      </c>
      <c r="E46" s="32"/>
    </row>
    <row r="47">
      <c r="D47" s="30">
        <v>10.0</v>
      </c>
      <c r="E47" s="32"/>
    </row>
    <row r="48">
      <c r="D48" s="30">
        <v>0.0</v>
      </c>
      <c r="E48" s="32">
        <f>SUM(D37,D34,D32,D31,D30,D23,D19,D18,D26,D7)</f>
        <v>24</v>
      </c>
    </row>
  </sheetData>
  <mergeCells count="2">
    <mergeCell ref="D40:E40"/>
    <mergeCell ref="C42:C48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5" max="5" width="17.25"/>
    <col customWidth="1" min="6" max="6" width="81.38"/>
    <col customWidth="1" min="8" max="8" width="30.88"/>
    <col customWidth="1" min="9" max="9" width="51.75"/>
  </cols>
  <sheetData>
    <row r="1">
      <c r="A1" s="24" t="s">
        <v>109</v>
      </c>
      <c r="B1" s="25" t="s">
        <v>23</v>
      </c>
      <c r="C1" s="26" t="s">
        <v>24</v>
      </c>
      <c r="D1" s="24" t="s">
        <v>110</v>
      </c>
      <c r="E1" s="24" t="s">
        <v>111</v>
      </c>
      <c r="F1" s="24" t="s">
        <v>112</v>
      </c>
      <c r="G1" s="26" t="s">
        <v>113</v>
      </c>
      <c r="H1" s="26" t="s">
        <v>30</v>
      </c>
      <c r="I1" s="26" t="s">
        <v>29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>
      <c r="A2" s="27" t="s">
        <v>114</v>
      </c>
      <c r="B2" s="27" t="s">
        <v>115</v>
      </c>
      <c r="D2" s="27">
        <v>2.0</v>
      </c>
      <c r="E2" s="27">
        <v>0.0</v>
      </c>
    </row>
    <row r="3">
      <c r="A3" s="27" t="s">
        <v>114</v>
      </c>
      <c r="B3" s="27" t="s">
        <v>31</v>
      </c>
      <c r="D3" s="27">
        <v>11.0</v>
      </c>
      <c r="E3" s="27">
        <v>0.0</v>
      </c>
      <c r="H3" s="27" t="s">
        <v>116</v>
      </c>
    </row>
    <row r="4">
      <c r="A4" s="33" t="s">
        <v>114</v>
      </c>
      <c r="B4" s="27" t="s">
        <v>117</v>
      </c>
      <c r="D4" s="27">
        <v>2.0</v>
      </c>
      <c r="E4" s="27">
        <v>0.0</v>
      </c>
      <c r="H4" s="27"/>
      <c r="I4" s="27" t="s">
        <v>118</v>
      </c>
    </row>
    <row r="5">
      <c r="A5" s="27" t="s">
        <v>114</v>
      </c>
      <c r="B5" s="27" t="s">
        <v>37</v>
      </c>
      <c r="D5" s="27">
        <v>21.0</v>
      </c>
      <c r="E5" s="27">
        <v>0.0</v>
      </c>
      <c r="H5" s="27" t="s">
        <v>119</v>
      </c>
    </row>
    <row r="6">
      <c r="A6" s="27" t="s">
        <v>114</v>
      </c>
      <c r="B6" s="27" t="s">
        <v>37</v>
      </c>
      <c r="C6" s="27" t="s">
        <v>38</v>
      </c>
      <c r="D6" s="27">
        <v>1.0</v>
      </c>
      <c r="E6" s="27">
        <v>4.0</v>
      </c>
      <c r="F6" s="27" t="s">
        <v>120</v>
      </c>
      <c r="H6" s="27"/>
      <c r="I6" s="27" t="s">
        <v>121</v>
      </c>
    </row>
    <row r="7">
      <c r="A7" s="27" t="s">
        <v>114</v>
      </c>
      <c r="B7" s="27" t="s">
        <v>37</v>
      </c>
      <c r="C7" s="27" t="s">
        <v>38</v>
      </c>
      <c r="D7" s="27">
        <v>7.0</v>
      </c>
      <c r="E7" s="27">
        <v>2.0</v>
      </c>
      <c r="F7" s="27" t="s">
        <v>122</v>
      </c>
      <c r="H7" s="27" t="s">
        <v>123</v>
      </c>
      <c r="I7" s="27" t="s">
        <v>124</v>
      </c>
    </row>
    <row r="8">
      <c r="A8" s="27" t="s">
        <v>114</v>
      </c>
      <c r="B8" s="27" t="s">
        <v>37</v>
      </c>
      <c r="C8" s="27" t="s">
        <v>38</v>
      </c>
      <c r="D8" s="27">
        <v>2.0</v>
      </c>
      <c r="E8" s="27">
        <v>4.0</v>
      </c>
      <c r="F8" s="27" t="s">
        <v>125</v>
      </c>
    </row>
    <row r="9">
      <c r="A9" s="27" t="s">
        <v>114</v>
      </c>
      <c r="B9" s="27" t="s">
        <v>37</v>
      </c>
      <c r="C9" s="27" t="s">
        <v>38</v>
      </c>
      <c r="D9" s="27">
        <v>3.0</v>
      </c>
      <c r="E9" s="27">
        <v>1.0</v>
      </c>
      <c r="F9" s="27" t="s">
        <v>32</v>
      </c>
    </row>
    <row r="10">
      <c r="A10" s="27" t="s">
        <v>114</v>
      </c>
      <c r="B10" s="27" t="s">
        <v>37</v>
      </c>
      <c r="C10" s="27" t="s">
        <v>38</v>
      </c>
      <c r="D10" s="27">
        <v>2.0</v>
      </c>
      <c r="E10" s="27">
        <v>2.0</v>
      </c>
      <c r="F10" s="27" t="s">
        <v>126</v>
      </c>
    </row>
    <row r="11">
      <c r="A11" s="27" t="s">
        <v>114</v>
      </c>
      <c r="B11" s="27" t="s">
        <v>37</v>
      </c>
      <c r="C11" s="27" t="s">
        <v>38</v>
      </c>
      <c r="D11" s="27">
        <v>1.0</v>
      </c>
      <c r="E11" s="27">
        <v>4.0</v>
      </c>
      <c r="F11" s="27" t="s">
        <v>127</v>
      </c>
    </row>
    <row r="12">
      <c r="A12" s="27" t="s">
        <v>114</v>
      </c>
      <c r="B12" s="27" t="s">
        <v>37</v>
      </c>
      <c r="C12" s="27" t="s">
        <v>38</v>
      </c>
      <c r="D12" s="27">
        <v>1.0</v>
      </c>
      <c r="E12" s="27">
        <v>4.0</v>
      </c>
      <c r="F12" s="27" t="s">
        <v>128</v>
      </c>
    </row>
    <row r="13">
      <c r="A13" s="27" t="s">
        <v>114</v>
      </c>
      <c r="B13" s="27" t="s">
        <v>37</v>
      </c>
      <c r="C13" s="27" t="s">
        <v>38</v>
      </c>
      <c r="D13" s="27">
        <v>1.0</v>
      </c>
      <c r="E13" s="27">
        <v>4.0</v>
      </c>
      <c r="F13" s="27" t="s">
        <v>128</v>
      </c>
      <c r="I13" s="27" t="s">
        <v>129</v>
      </c>
    </row>
    <row r="14">
      <c r="A14" s="27" t="s">
        <v>114</v>
      </c>
      <c r="B14" s="27" t="s">
        <v>37</v>
      </c>
      <c r="C14" s="27" t="s">
        <v>38</v>
      </c>
      <c r="D14" s="27">
        <v>1.0</v>
      </c>
      <c r="E14" s="27">
        <v>4.0</v>
      </c>
      <c r="F14" s="27" t="s">
        <v>128</v>
      </c>
      <c r="I14" s="27" t="s">
        <v>130</v>
      </c>
    </row>
    <row r="15">
      <c r="A15" s="27" t="s">
        <v>114</v>
      </c>
      <c r="B15" s="27" t="s">
        <v>37</v>
      </c>
      <c r="C15" s="27" t="s">
        <v>38</v>
      </c>
      <c r="D15" s="27">
        <v>1.0</v>
      </c>
      <c r="E15" s="27">
        <v>4.0</v>
      </c>
      <c r="F15" s="27" t="s">
        <v>128</v>
      </c>
      <c r="I15" s="27" t="s">
        <v>131</v>
      </c>
    </row>
    <row r="16">
      <c r="A16" s="27" t="s">
        <v>114</v>
      </c>
      <c r="B16" s="27" t="s">
        <v>37</v>
      </c>
      <c r="C16" s="27" t="s">
        <v>38</v>
      </c>
      <c r="D16" s="27">
        <v>1.0</v>
      </c>
      <c r="E16" s="27">
        <v>4.0</v>
      </c>
      <c r="F16" s="27" t="s">
        <v>132</v>
      </c>
      <c r="I16" s="27" t="s">
        <v>133</v>
      </c>
    </row>
    <row r="17">
      <c r="A17" s="27" t="s">
        <v>114</v>
      </c>
      <c r="B17" s="27" t="s">
        <v>37</v>
      </c>
      <c r="C17" s="27" t="s">
        <v>38</v>
      </c>
      <c r="D17" s="27">
        <v>4.0</v>
      </c>
      <c r="E17" s="27">
        <v>4.0</v>
      </c>
      <c r="F17" s="27" t="s">
        <v>128</v>
      </c>
      <c r="I17" s="27" t="s">
        <v>134</v>
      </c>
    </row>
    <row r="18">
      <c r="A18" s="27" t="s">
        <v>114</v>
      </c>
      <c r="B18" s="27" t="s">
        <v>37</v>
      </c>
      <c r="C18" s="27" t="s">
        <v>38</v>
      </c>
      <c r="D18" s="27">
        <v>1.0</v>
      </c>
      <c r="E18" s="27">
        <v>4.0</v>
      </c>
      <c r="F18" s="27" t="s">
        <v>135</v>
      </c>
      <c r="I18" s="27" t="s">
        <v>134</v>
      </c>
    </row>
    <row r="19">
      <c r="A19" s="27" t="s">
        <v>114</v>
      </c>
      <c r="B19" s="27" t="s">
        <v>37</v>
      </c>
      <c r="C19" s="27" t="s">
        <v>38</v>
      </c>
      <c r="D19" s="27">
        <v>1.0</v>
      </c>
      <c r="E19" s="27">
        <v>4.0</v>
      </c>
      <c r="F19" s="27" t="s">
        <v>128</v>
      </c>
      <c r="I19" s="27" t="s">
        <v>136</v>
      </c>
    </row>
    <row r="20">
      <c r="A20" s="27" t="s">
        <v>114</v>
      </c>
      <c r="B20" s="27" t="s">
        <v>37</v>
      </c>
      <c r="C20" s="27" t="s">
        <v>38</v>
      </c>
      <c r="D20" s="27">
        <v>1.0</v>
      </c>
      <c r="E20" s="27">
        <v>4.0</v>
      </c>
      <c r="F20" s="27" t="s">
        <v>120</v>
      </c>
      <c r="I20" s="27">
        <v>2.4</v>
      </c>
    </row>
    <row r="21">
      <c r="A21" s="27" t="s">
        <v>114</v>
      </c>
      <c r="B21" s="27" t="s">
        <v>37</v>
      </c>
      <c r="C21" s="27" t="s">
        <v>137</v>
      </c>
      <c r="D21" s="27">
        <v>2.0</v>
      </c>
      <c r="E21" s="27">
        <v>4.0</v>
      </c>
      <c r="F21" s="27" t="s">
        <v>125</v>
      </c>
      <c r="I21" s="27"/>
    </row>
    <row r="22">
      <c r="A22" s="27" t="s">
        <v>114</v>
      </c>
      <c r="B22" s="27" t="s">
        <v>37</v>
      </c>
      <c r="C22" s="27" t="s">
        <v>137</v>
      </c>
      <c r="D22" s="27">
        <v>1.0</v>
      </c>
      <c r="E22" s="27">
        <v>0.0</v>
      </c>
      <c r="F22" s="27" t="s">
        <v>138</v>
      </c>
      <c r="I22" s="27"/>
    </row>
    <row r="23">
      <c r="A23" s="27" t="s">
        <v>114</v>
      </c>
      <c r="B23" s="27" t="s">
        <v>37</v>
      </c>
      <c r="C23" s="27" t="s">
        <v>54</v>
      </c>
      <c r="D23" s="27">
        <v>2.0</v>
      </c>
      <c r="E23" s="27">
        <v>2.0</v>
      </c>
      <c r="F23" s="27" t="s">
        <v>139</v>
      </c>
      <c r="I23" s="27" t="s">
        <v>140</v>
      </c>
    </row>
    <row r="24">
      <c r="A24" s="27" t="s">
        <v>114</v>
      </c>
      <c r="B24" s="27" t="s">
        <v>37</v>
      </c>
      <c r="C24" s="27" t="s">
        <v>54</v>
      </c>
      <c r="D24" s="27">
        <v>1.0</v>
      </c>
      <c r="E24" s="27">
        <v>2.0</v>
      </c>
      <c r="F24" s="27" t="s">
        <v>141</v>
      </c>
      <c r="G24" s="27" t="s">
        <v>142</v>
      </c>
    </row>
    <row r="25">
      <c r="A25" s="27" t="s">
        <v>114</v>
      </c>
      <c r="B25" s="27" t="s">
        <v>37</v>
      </c>
      <c r="C25" s="27" t="s">
        <v>54</v>
      </c>
      <c r="D25" s="27">
        <v>3.0</v>
      </c>
      <c r="E25" s="27">
        <v>1.0</v>
      </c>
      <c r="F25" s="27" t="s">
        <v>32</v>
      </c>
    </row>
    <row r="26">
      <c r="A26" s="27" t="s">
        <v>114</v>
      </c>
      <c r="B26" s="27" t="s">
        <v>37</v>
      </c>
      <c r="C26" s="27" t="s">
        <v>54</v>
      </c>
      <c r="D26" s="27">
        <v>1.0</v>
      </c>
      <c r="E26" s="27">
        <v>1.0</v>
      </c>
      <c r="F26" s="27" t="s">
        <v>143</v>
      </c>
    </row>
    <row r="27">
      <c r="A27" s="27" t="s">
        <v>114</v>
      </c>
      <c r="B27" s="27" t="s">
        <v>37</v>
      </c>
      <c r="C27" s="27" t="s">
        <v>54</v>
      </c>
      <c r="D27" s="27">
        <v>1.0</v>
      </c>
      <c r="E27" s="27">
        <v>2.0</v>
      </c>
      <c r="F27" s="27" t="s">
        <v>126</v>
      </c>
    </row>
    <row r="28">
      <c r="A28" s="27" t="s">
        <v>114</v>
      </c>
      <c r="B28" s="27" t="s">
        <v>37</v>
      </c>
      <c r="C28" s="27" t="s">
        <v>54</v>
      </c>
      <c r="D28" s="27">
        <v>1.0</v>
      </c>
      <c r="E28" s="27">
        <v>3.0</v>
      </c>
      <c r="F28" s="27" t="s">
        <v>144</v>
      </c>
    </row>
    <row r="29">
      <c r="A29" s="27" t="s">
        <v>114</v>
      </c>
      <c r="B29" s="27" t="s">
        <v>37</v>
      </c>
      <c r="C29" s="27" t="s">
        <v>54</v>
      </c>
      <c r="D29" s="27">
        <v>1.0</v>
      </c>
      <c r="E29" s="27">
        <v>2.0</v>
      </c>
      <c r="F29" s="27" t="s">
        <v>145</v>
      </c>
      <c r="I29" s="27" t="s">
        <v>146</v>
      </c>
    </row>
    <row r="30">
      <c r="A30" s="27" t="s">
        <v>114</v>
      </c>
      <c r="B30" s="27" t="s">
        <v>69</v>
      </c>
      <c r="C30" s="27" t="s">
        <v>54</v>
      </c>
      <c r="D30" s="27">
        <v>1.0</v>
      </c>
      <c r="E30" s="27">
        <v>0.0</v>
      </c>
      <c r="F30" s="27" t="s">
        <v>138</v>
      </c>
      <c r="I30" s="27">
        <v>1.3</v>
      </c>
    </row>
    <row r="31">
      <c r="A31" s="27" t="s">
        <v>114</v>
      </c>
      <c r="B31" s="27" t="s">
        <v>147</v>
      </c>
      <c r="C31" s="27" t="s">
        <v>54</v>
      </c>
      <c r="D31" s="27">
        <v>2.0</v>
      </c>
      <c r="E31" s="27">
        <v>4.0</v>
      </c>
      <c r="F31" s="27" t="s">
        <v>148</v>
      </c>
      <c r="H31" s="27" t="s">
        <v>149</v>
      </c>
    </row>
    <row r="32">
      <c r="A32" s="27" t="s">
        <v>150</v>
      </c>
      <c r="B32" s="27" t="s">
        <v>37</v>
      </c>
      <c r="D32" s="27">
        <v>3.0</v>
      </c>
      <c r="E32" s="27">
        <v>10.0</v>
      </c>
    </row>
    <row r="33">
      <c r="A33" s="27" t="s">
        <v>114</v>
      </c>
      <c r="B33" s="27" t="s">
        <v>37</v>
      </c>
      <c r="C33" s="27" t="s">
        <v>151</v>
      </c>
      <c r="D33" s="27">
        <v>1.0</v>
      </c>
      <c r="E33" s="27">
        <v>4.0</v>
      </c>
      <c r="F33" s="27" t="s">
        <v>152</v>
      </c>
      <c r="H33" s="27" t="s">
        <v>153</v>
      </c>
    </row>
    <row r="34">
      <c r="A34" s="27" t="s">
        <v>154</v>
      </c>
      <c r="C34" s="27" t="s">
        <v>155</v>
      </c>
      <c r="D34" s="27">
        <v>1.0</v>
      </c>
      <c r="E34" s="27">
        <v>7.0</v>
      </c>
      <c r="I34" s="27" t="s">
        <v>156</v>
      </c>
    </row>
    <row r="35">
      <c r="A35" s="34"/>
      <c r="B35" s="34"/>
      <c r="C35" s="34"/>
      <c r="D35" s="34"/>
      <c r="E35" s="34"/>
      <c r="F35" s="34"/>
      <c r="G35" s="34"/>
      <c r="H35" s="34"/>
      <c r="I35" s="34"/>
      <c r="J35" s="34"/>
      <c r="K35" s="34"/>
      <c r="L35" s="34"/>
      <c r="M35" s="34"/>
      <c r="N35" s="34"/>
      <c r="O35" s="34"/>
      <c r="P35" s="34"/>
      <c r="Q35" s="34"/>
      <c r="R35" s="34"/>
      <c r="S35" s="34"/>
      <c r="T35" s="34"/>
      <c r="U35" s="34"/>
      <c r="V35" s="34"/>
      <c r="W35" s="34"/>
      <c r="X35" s="34"/>
      <c r="Y35" s="34"/>
    </row>
    <row r="36">
      <c r="D36" s="27" t="s">
        <v>105</v>
      </c>
    </row>
    <row r="37">
      <c r="D37" s="30" t="s">
        <v>157</v>
      </c>
      <c r="E37" s="30" t="s">
        <v>107</v>
      </c>
    </row>
    <row r="38">
      <c r="C38" s="27" t="s">
        <v>108</v>
      </c>
      <c r="D38" s="30">
        <v>0.0</v>
      </c>
      <c r="E38" s="32">
        <f>SUM(D2,D3,D5,D22,D30)</f>
        <v>36</v>
      </c>
    </row>
    <row r="39">
      <c r="D39" s="30">
        <v>1.0</v>
      </c>
      <c r="E39" s="32">
        <f>SUM(D9,D25,D26)</f>
        <v>7</v>
      </c>
    </row>
    <row r="40">
      <c r="D40" s="30">
        <v>2.0</v>
      </c>
      <c r="E40" s="32">
        <f>SUM(D29,D7,D10,D23:D24,D27)</f>
        <v>14</v>
      </c>
    </row>
    <row r="41">
      <c r="D41" s="30">
        <v>3.0</v>
      </c>
      <c r="E41" s="32">
        <f>SUM(D28)</f>
        <v>1</v>
      </c>
    </row>
    <row r="42">
      <c r="D42" s="30">
        <v>4.0</v>
      </c>
      <c r="E42" s="32">
        <f>SUM(D6,D11,D12,D14,D13,D15,D16,D17,D18,D19,D20,D21,D31)</f>
        <v>18</v>
      </c>
    </row>
    <row r="43">
      <c r="D43" s="30">
        <v>7.0</v>
      </c>
      <c r="E43" s="32">
        <f>SUM(D34)</f>
        <v>1</v>
      </c>
    </row>
    <row r="44">
      <c r="D44" s="30">
        <v>10.0</v>
      </c>
      <c r="E44" s="32">
        <f>D32</f>
        <v>3</v>
      </c>
    </row>
  </sheetData>
  <mergeCells count="5">
    <mergeCell ref="I7:I12"/>
    <mergeCell ref="I23:I27"/>
    <mergeCell ref="D36:E36"/>
    <mergeCell ref="C38:C44"/>
    <mergeCell ref="C46:C4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64.0"/>
    <col customWidth="1" min="7" max="7" width="24.75"/>
    <col customWidth="1" min="8" max="8" width="27.25"/>
  </cols>
  <sheetData>
    <row r="1">
      <c r="A1" s="24" t="s">
        <v>109</v>
      </c>
      <c r="B1" s="25" t="s">
        <v>23</v>
      </c>
      <c r="C1" s="26" t="s">
        <v>24</v>
      </c>
      <c r="D1" s="24" t="s">
        <v>110</v>
      </c>
      <c r="E1" s="24" t="s">
        <v>111</v>
      </c>
      <c r="F1" s="24" t="s">
        <v>112</v>
      </c>
      <c r="G1" s="26" t="s">
        <v>29</v>
      </c>
      <c r="H1" s="26" t="s">
        <v>30</v>
      </c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</row>
    <row r="2">
      <c r="A2" s="27" t="s">
        <v>158</v>
      </c>
      <c r="B2" s="27" t="s">
        <v>35</v>
      </c>
      <c r="C2" s="27" t="s">
        <v>42</v>
      </c>
      <c r="D2" s="27">
        <v>1.0</v>
      </c>
      <c r="E2" s="27">
        <v>10.0</v>
      </c>
    </row>
    <row r="3">
      <c r="A3" s="27" t="s">
        <v>114</v>
      </c>
      <c r="B3" s="27" t="s">
        <v>31</v>
      </c>
      <c r="C3" s="27" t="s">
        <v>42</v>
      </c>
      <c r="D3" s="27">
        <v>5.0</v>
      </c>
      <c r="E3" s="27">
        <v>0.0</v>
      </c>
    </row>
    <row r="4">
      <c r="A4" s="27" t="s">
        <v>114</v>
      </c>
      <c r="B4" s="27" t="s">
        <v>31</v>
      </c>
      <c r="C4" s="27" t="s">
        <v>42</v>
      </c>
      <c r="D4" s="27">
        <v>1.0</v>
      </c>
      <c r="E4" s="27">
        <v>0.0</v>
      </c>
    </row>
    <row r="5">
      <c r="A5" s="27" t="s">
        <v>114</v>
      </c>
      <c r="B5" s="27" t="s">
        <v>37</v>
      </c>
      <c r="C5" s="27" t="s">
        <v>54</v>
      </c>
      <c r="D5" s="27">
        <v>1.0</v>
      </c>
      <c r="E5" s="27">
        <v>2.0</v>
      </c>
      <c r="F5" s="27" t="s">
        <v>159</v>
      </c>
      <c r="G5" s="27" t="s">
        <v>160</v>
      </c>
    </row>
    <row r="6">
      <c r="A6" s="27" t="s">
        <v>114</v>
      </c>
      <c r="B6" s="27" t="s">
        <v>37</v>
      </c>
      <c r="C6" s="27" t="s">
        <v>54</v>
      </c>
      <c r="D6" s="27">
        <v>2.0</v>
      </c>
      <c r="E6" s="27">
        <v>1.0</v>
      </c>
      <c r="F6" s="27" t="s">
        <v>161</v>
      </c>
      <c r="G6" s="27" t="s">
        <v>160</v>
      </c>
    </row>
    <row r="7">
      <c r="A7" s="27" t="s">
        <v>114</v>
      </c>
      <c r="B7" s="27" t="s">
        <v>37</v>
      </c>
      <c r="C7" s="27" t="s">
        <v>54</v>
      </c>
      <c r="D7" s="27">
        <v>2.0</v>
      </c>
      <c r="E7" s="27">
        <v>2.0</v>
      </c>
      <c r="F7" s="27" t="s">
        <v>162</v>
      </c>
      <c r="G7" s="27">
        <v>1.5</v>
      </c>
      <c r="H7" s="27" t="s">
        <v>163</v>
      </c>
    </row>
    <row r="8">
      <c r="A8" s="27" t="s">
        <v>114</v>
      </c>
      <c r="B8" s="27" t="s">
        <v>37</v>
      </c>
      <c r="C8" s="27" t="s">
        <v>54</v>
      </c>
      <c r="D8" s="27">
        <v>1.0</v>
      </c>
      <c r="E8" s="27">
        <v>1.0</v>
      </c>
      <c r="F8" s="27" t="s">
        <v>161</v>
      </c>
      <c r="G8" s="27">
        <v>1.6</v>
      </c>
    </row>
    <row r="9">
      <c r="A9" s="27" t="s">
        <v>114</v>
      </c>
      <c r="B9" s="27" t="s">
        <v>37</v>
      </c>
      <c r="C9" s="27" t="s">
        <v>54</v>
      </c>
      <c r="D9" s="27">
        <v>1.0</v>
      </c>
      <c r="E9" s="27">
        <v>0.0</v>
      </c>
      <c r="F9" s="27" t="s">
        <v>164</v>
      </c>
      <c r="G9" s="27">
        <v>1.6</v>
      </c>
    </row>
    <row r="10">
      <c r="A10" s="27" t="s">
        <v>114</v>
      </c>
      <c r="B10" s="27"/>
      <c r="C10" s="27" t="s">
        <v>54</v>
      </c>
      <c r="D10" s="27">
        <v>1.0</v>
      </c>
      <c r="E10" s="27">
        <v>1.0</v>
      </c>
      <c r="F10" s="27" t="s">
        <v>165</v>
      </c>
      <c r="G10" s="27">
        <v>1.6</v>
      </c>
    </row>
    <row r="11">
      <c r="A11" s="27" t="s">
        <v>114</v>
      </c>
      <c r="B11" s="27" t="s">
        <v>37</v>
      </c>
      <c r="C11" s="27" t="s">
        <v>38</v>
      </c>
      <c r="D11" s="27">
        <v>1.0</v>
      </c>
      <c r="E11" s="27">
        <v>1.0</v>
      </c>
      <c r="F11" s="27" t="s">
        <v>165</v>
      </c>
      <c r="G11" s="27" t="s">
        <v>166</v>
      </c>
    </row>
    <row r="12">
      <c r="A12" s="27" t="s">
        <v>114</v>
      </c>
      <c r="B12" s="27" t="s">
        <v>37</v>
      </c>
      <c r="C12" s="27" t="s">
        <v>38</v>
      </c>
      <c r="D12" s="27">
        <v>1.0</v>
      </c>
      <c r="E12" s="27">
        <v>1.0</v>
      </c>
      <c r="F12" s="27" t="s">
        <v>32</v>
      </c>
      <c r="G12" s="27" t="s">
        <v>167</v>
      </c>
    </row>
    <row r="13">
      <c r="A13" s="27" t="s">
        <v>114</v>
      </c>
      <c r="B13" s="27" t="s">
        <v>37</v>
      </c>
      <c r="C13" s="27" t="s">
        <v>38</v>
      </c>
      <c r="D13" s="27">
        <v>1.0</v>
      </c>
      <c r="E13" s="27">
        <v>1.0</v>
      </c>
      <c r="F13" s="27" t="s">
        <v>126</v>
      </c>
      <c r="G13" s="27" t="s">
        <v>168</v>
      </c>
    </row>
    <row r="14">
      <c r="A14" s="27" t="s">
        <v>114</v>
      </c>
      <c r="B14" s="27" t="s">
        <v>37</v>
      </c>
      <c r="C14" s="27" t="s">
        <v>38</v>
      </c>
      <c r="D14" s="27">
        <v>1.0</v>
      </c>
      <c r="E14" s="27">
        <v>1.0</v>
      </c>
      <c r="F14" s="27" t="s">
        <v>169</v>
      </c>
      <c r="G14" s="27" t="s">
        <v>170</v>
      </c>
    </row>
    <row r="15">
      <c r="A15" s="27" t="s">
        <v>114</v>
      </c>
      <c r="B15" s="27" t="s">
        <v>37</v>
      </c>
      <c r="C15" s="27" t="s">
        <v>42</v>
      </c>
      <c r="D15" s="27"/>
      <c r="E15" s="27">
        <v>0.0</v>
      </c>
      <c r="G15" s="27" t="s">
        <v>171</v>
      </c>
    </row>
    <row r="16">
      <c r="A16" s="27" t="s">
        <v>114</v>
      </c>
      <c r="B16" s="27" t="s">
        <v>37</v>
      </c>
      <c r="C16" s="27" t="s">
        <v>42</v>
      </c>
      <c r="D16" s="27">
        <v>1.0</v>
      </c>
      <c r="E16" s="27">
        <v>0.0</v>
      </c>
      <c r="F16" s="27" t="s">
        <v>172</v>
      </c>
      <c r="G16" s="27" t="s">
        <v>173</v>
      </c>
    </row>
    <row r="17">
      <c r="A17" s="27" t="s">
        <v>114</v>
      </c>
      <c r="B17" s="27" t="s">
        <v>37</v>
      </c>
      <c r="C17" s="27" t="s">
        <v>174</v>
      </c>
      <c r="D17" s="27">
        <v>1.0</v>
      </c>
      <c r="E17" s="27">
        <v>3.0</v>
      </c>
      <c r="F17" s="27" t="s">
        <v>175</v>
      </c>
      <c r="H17" s="27" t="s">
        <v>176</v>
      </c>
    </row>
    <row r="18">
      <c r="A18" s="27" t="s">
        <v>114</v>
      </c>
      <c r="B18" s="27" t="s">
        <v>69</v>
      </c>
      <c r="C18" s="27" t="s">
        <v>70</v>
      </c>
      <c r="D18" s="27">
        <v>1.0</v>
      </c>
      <c r="E18" s="27">
        <v>4.0</v>
      </c>
      <c r="F18" s="27" t="s">
        <v>177</v>
      </c>
    </row>
    <row r="19">
      <c r="A19" s="27" t="s">
        <v>114</v>
      </c>
      <c r="B19" s="27" t="s">
        <v>69</v>
      </c>
      <c r="C19" s="27" t="s">
        <v>178</v>
      </c>
      <c r="D19" s="27">
        <v>1.0</v>
      </c>
      <c r="E19" s="27">
        <v>1.0</v>
      </c>
      <c r="F19" s="27" t="s">
        <v>161</v>
      </c>
      <c r="H19" s="27" t="s">
        <v>179</v>
      </c>
    </row>
    <row r="20">
      <c r="A20" s="27" t="s">
        <v>114</v>
      </c>
      <c r="B20" s="27" t="s">
        <v>37</v>
      </c>
      <c r="C20" s="27" t="s">
        <v>38</v>
      </c>
      <c r="D20" s="27">
        <v>1.0</v>
      </c>
      <c r="E20" s="27">
        <v>4.0</v>
      </c>
      <c r="F20" s="27" t="s">
        <v>180</v>
      </c>
      <c r="G20" s="27" t="s">
        <v>181</v>
      </c>
    </row>
    <row r="21">
      <c r="A21" s="27" t="s">
        <v>114</v>
      </c>
      <c r="B21" s="27" t="s">
        <v>37</v>
      </c>
      <c r="C21" s="27" t="s">
        <v>182</v>
      </c>
      <c r="D21" s="27">
        <v>1.0</v>
      </c>
      <c r="E21" s="27">
        <v>4.0</v>
      </c>
      <c r="F21" s="27" t="s">
        <v>183</v>
      </c>
    </row>
    <row r="22">
      <c r="A22" s="27" t="s">
        <v>184</v>
      </c>
      <c r="B22" s="27" t="s">
        <v>37</v>
      </c>
      <c r="C22" s="27" t="s">
        <v>42</v>
      </c>
      <c r="D22" s="27">
        <v>3.0</v>
      </c>
      <c r="E22" s="27">
        <v>0.0</v>
      </c>
    </row>
    <row r="23">
      <c r="C23" s="27" t="s">
        <v>104</v>
      </c>
      <c r="D23" s="28">
        <f>SUM(D2:D22)</f>
        <v>28</v>
      </c>
    </row>
    <row r="24">
      <c r="A24" s="34"/>
      <c r="B24" s="34"/>
      <c r="C24" s="35"/>
      <c r="D24" s="35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4"/>
      <c r="X24" s="34"/>
    </row>
    <row r="25">
      <c r="C25" s="27" t="s">
        <v>105</v>
      </c>
    </row>
    <row r="26">
      <c r="C26" s="30" t="s">
        <v>157</v>
      </c>
      <c r="D26" s="30" t="s">
        <v>107</v>
      </c>
    </row>
    <row r="27">
      <c r="B27" s="27" t="s">
        <v>108</v>
      </c>
      <c r="C27" s="30">
        <v>1.0</v>
      </c>
      <c r="D27" s="32">
        <f>SUM(D6,D8,D11,D10,D12,D13,D14,D19)</f>
        <v>9</v>
      </c>
    </row>
    <row r="28">
      <c r="C28" s="30">
        <v>2.0</v>
      </c>
      <c r="D28" s="32">
        <f>SUM(D5,D7)</f>
        <v>3</v>
      </c>
    </row>
    <row r="29">
      <c r="C29" s="30">
        <v>3.0</v>
      </c>
      <c r="D29" s="32">
        <f>SUM(D17)</f>
        <v>1</v>
      </c>
    </row>
    <row r="30">
      <c r="C30" s="30">
        <v>4.0</v>
      </c>
      <c r="D30" s="32">
        <f>SUM(D18,D20,D21)</f>
        <v>3</v>
      </c>
    </row>
    <row r="31">
      <c r="C31" s="30">
        <v>7.0</v>
      </c>
      <c r="D31" s="32"/>
    </row>
    <row r="32">
      <c r="C32" s="30">
        <v>10.0</v>
      </c>
      <c r="D32" s="32">
        <f>SUM(D2)</f>
        <v>1</v>
      </c>
    </row>
    <row r="33">
      <c r="C33" s="30">
        <v>0.0</v>
      </c>
      <c r="D33" s="32">
        <f>SUM(D16,D15,D22,D3,D4,D9)</f>
        <v>11</v>
      </c>
    </row>
  </sheetData>
  <mergeCells count="2">
    <mergeCell ref="C25:D25"/>
    <mergeCell ref="B27:B33"/>
  </mergeCells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6" max="6" width="81.38"/>
    <col customWidth="1" min="7" max="7" width="11.38"/>
    <col customWidth="1" min="8" max="8" width="38.0"/>
    <col customWidth="1" min="9" max="9" width="41.5"/>
  </cols>
  <sheetData>
    <row r="1">
      <c r="A1" s="24" t="s">
        <v>109</v>
      </c>
      <c r="B1" s="25" t="s">
        <v>23</v>
      </c>
      <c r="C1" s="26" t="s">
        <v>24</v>
      </c>
      <c r="D1" s="24" t="s">
        <v>110</v>
      </c>
      <c r="E1" s="24" t="s">
        <v>111</v>
      </c>
      <c r="F1" s="24" t="s">
        <v>112</v>
      </c>
      <c r="G1" s="26" t="s">
        <v>113</v>
      </c>
      <c r="H1" s="26" t="s">
        <v>29</v>
      </c>
      <c r="I1" s="26" t="s">
        <v>30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</row>
    <row r="2">
      <c r="A2" s="27" t="s">
        <v>114</v>
      </c>
      <c r="B2" s="27" t="s">
        <v>117</v>
      </c>
      <c r="D2" s="27">
        <v>6.0</v>
      </c>
      <c r="E2" s="27">
        <v>0.0</v>
      </c>
      <c r="I2" s="27" t="s">
        <v>185</v>
      </c>
    </row>
    <row r="3">
      <c r="A3" s="27" t="s">
        <v>114</v>
      </c>
      <c r="B3" s="27" t="s">
        <v>31</v>
      </c>
      <c r="D3" s="27">
        <v>14.0</v>
      </c>
      <c r="E3" s="27">
        <v>0.0</v>
      </c>
    </row>
    <row r="4">
      <c r="A4" s="27" t="s">
        <v>114</v>
      </c>
      <c r="B4" s="27" t="s">
        <v>35</v>
      </c>
      <c r="D4" s="27">
        <v>3.0</v>
      </c>
      <c r="E4" s="27">
        <v>0.0</v>
      </c>
    </row>
    <row r="5">
      <c r="A5" s="27" t="s">
        <v>154</v>
      </c>
      <c r="B5" s="27" t="s">
        <v>35</v>
      </c>
      <c r="D5" s="27">
        <v>1.0</v>
      </c>
      <c r="E5" s="27">
        <v>7.0</v>
      </c>
    </row>
    <row r="6">
      <c r="A6" s="27" t="s">
        <v>114</v>
      </c>
      <c r="B6" s="27" t="s">
        <v>37</v>
      </c>
      <c r="C6" s="27" t="s">
        <v>38</v>
      </c>
      <c r="D6" s="27">
        <v>2.0</v>
      </c>
      <c r="E6" s="27">
        <v>2.0</v>
      </c>
      <c r="F6" s="27" t="s">
        <v>122</v>
      </c>
      <c r="H6" s="27" t="s">
        <v>186</v>
      </c>
    </row>
    <row r="7">
      <c r="A7" s="27" t="s">
        <v>114</v>
      </c>
      <c r="B7" s="27" t="s">
        <v>37</v>
      </c>
      <c r="C7" s="27" t="s">
        <v>38</v>
      </c>
      <c r="D7" s="27">
        <v>1.0</v>
      </c>
      <c r="E7" s="27">
        <v>2.0</v>
      </c>
      <c r="F7" s="27" t="s">
        <v>187</v>
      </c>
      <c r="I7" s="27" t="s">
        <v>188</v>
      </c>
    </row>
    <row r="8">
      <c r="A8" s="27" t="s">
        <v>114</v>
      </c>
      <c r="B8" s="27" t="s">
        <v>37</v>
      </c>
      <c r="C8" s="27" t="s">
        <v>38</v>
      </c>
      <c r="D8" s="27">
        <v>8.0</v>
      </c>
      <c r="E8" s="27">
        <v>1.0</v>
      </c>
      <c r="F8" s="27" t="s">
        <v>32</v>
      </c>
      <c r="I8" s="27" t="s">
        <v>189</v>
      </c>
    </row>
    <row r="9">
      <c r="A9" s="27" t="s">
        <v>114</v>
      </c>
      <c r="B9" s="27" t="s">
        <v>37</v>
      </c>
      <c r="C9" s="27" t="s">
        <v>38</v>
      </c>
      <c r="D9" s="27">
        <v>2.0</v>
      </c>
      <c r="E9" s="27">
        <v>1.0</v>
      </c>
      <c r="F9" s="27" t="s">
        <v>126</v>
      </c>
    </row>
    <row r="10">
      <c r="A10" s="27" t="s">
        <v>114</v>
      </c>
      <c r="B10" s="27" t="s">
        <v>37</v>
      </c>
      <c r="C10" s="27" t="s">
        <v>38</v>
      </c>
      <c r="D10" s="27">
        <v>6.0</v>
      </c>
      <c r="E10" s="27">
        <v>4.0</v>
      </c>
      <c r="F10" s="27" t="s">
        <v>180</v>
      </c>
      <c r="I10" s="27" t="s">
        <v>190</v>
      </c>
    </row>
    <row r="11">
      <c r="A11" s="27" t="s">
        <v>191</v>
      </c>
      <c r="B11" s="27" t="s">
        <v>37</v>
      </c>
      <c r="C11" s="27" t="s">
        <v>38</v>
      </c>
      <c r="D11" s="27">
        <v>2.0</v>
      </c>
      <c r="E11" s="27">
        <v>2.0</v>
      </c>
      <c r="F11" s="27" t="s">
        <v>192</v>
      </c>
    </row>
    <row r="12">
      <c r="A12" s="27" t="s">
        <v>114</v>
      </c>
      <c r="B12" s="27" t="s">
        <v>37</v>
      </c>
      <c r="C12" s="27" t="s">
        <v>38</v>
      </c>
      <c r="D12" s="27">
        <v>1.0</v>
      </c>
      <c r="E12" s="27">
        <v>4.0</v>
      </c>
      <c r="F12" s="27" t="s">
        <v>193</v>
      </c>
      <c r="H12" s="27" t="s">
        <v>194</v>
      </c>
    </row>
    <row r="13">
      <c r="A13" s="27" t="s">
        <v>114</v>
      </c>
      <c r="B13" s="27" t="s">
        <v>37</v>
      </c>
      <c r="C13" s="27" t="s">
        <v>38</v>
      </c>
      <c r="D13" s="27">
        <v>2.0</v>
      </c>
      <c r="E13" s="27">
        <v>4.0</v>
      </c>
      <c r="F13" s="27" t="s">
        <v>193</v>
      </c>
      <c r="H13" s="27" t="s">
        <v>195</v>
      </c>
    </row>
    <row r="14">
      <c r="A14" s="27" t="s">
        <v>114</v>
      </c>
      <c r="B14" s="27" t="s">
        <v>37</v>
      </c>
      <c r="C14" s="27" t="s">
        <v>38</v>
      </c>
      <c r="D14" s="27">
        <v>1.0</v>
      </c>
      <c r="E14" s="27">
        <v>4.0</v>
      </c>
      <c r="F14" s="27" t="s">
        <v>196</v>
      </c>
      <c r="H14" s="27" t="s">
        <v>195</v>
      </c>
    </row>
    <row r="15">
      <c r="A15" s="27" t="s">
        <v>114</v>
      </c>
      <c r="B15" s="27" t="s">
        <v>37</v>
      </c>
      <c r="C15" s="27" t="s">
        <v>38</v>
      </c>
      <c r="D15" s="27">
        <v>1.0</v>
      </c>
      <c r="E15" s="27">
        <v>1.0</v>
      </c>
      <c r="F15" s="27" t="s">
        <v>32</v>
      </c>
      <c r="H15" s="27">
        <v>2.4</v>
      </c>
    </row>
    <row r="16">
      <c r="A16" s="27" t="s">
        <v>114</v>
      </c>
      <c r="B16" s="27" t="s">
        <v>37</v>
      </c>
      <c r="C16" s="27" t="s">
        <v>38</v>
      </c>
      <c r="D16" s="27">
        <v>4.0</v>
      </c>
      <c r="E16" s="27">
        <v>4.0</v>
      </c>
      <c r="F16" s="27" t="s">
        <v>193</v>
      </c>
      <c r="H16" s="27" t="s">
        <v>197</v>
      </c>
    </row>
    <row r="17">
      <c r="A17" s="27" t="s">
        <v>114</v>
      </c>
      <c r="B17" s="27" t="s">
        <v>37</v>
      </c>
      <c r="C17" s="27" t="s">
        <v>38</v>
      </c>
      <c r="D17" s="27">
        <v>1.0</v>
      </c>
      <c r="E17" s="27">
        <v>2.0</v>
      </c>
      <c r="F17" s="27" t="s">
        <v>198</v>
      </c>
      <c r="H17" s="27" t="s">
        <v>199</v>
      </c>
    </row>
    <row r="18">
      <c r="A18" s="27" t="s">
        <v>114</v>
      </c>
      <c r="B18" s="27" t="s">
        <v>37</v>
      </c>
      <c r="C18" s="27" t="s">
        <v>54</v>
      </c>
      <c r="D18" s="27">
        <v>2.0</v>
      </c>
      <c r="E18" s="27">
        <v>4.0</v>
      </c>
      <c r="F18" s="27" t="s">
        <v>125</v>
      </c>
      <c r="H18" s="27" t="s">
        <v>200</v>
      </c>
    </row>
    <row r="19">
      <c r="A19" s="27" t="s">
        <v>114</v>
      </c>
      <c r="B19" s="27" t="s">
        <v>37</v>
      </c>
      <c r="C19" s="27" t="s">
        <v>54</v>
      </c>
      <c r="D19" s="27">
        <v>1.0</v>
      </c>
      <c r="E19" s="27">
        <v>3.0</v>
      </c>
      <c r="F19" s="27" t="s">
        <v>201</v>
      </c>
    </row>
    <row r="20">
      <c r="A20" s="27" t="s">
        <v>114</v>
      </c>
      <c r="B20" s="27" t="s">
        <v>69</v>
      </c>
      <c r="C20" s="27" t="s">
        <v>54</v>
      </c>
      <c r="D20" s="27">
        <v>2.0</v>
      </c>
      <c r="E20" s="27">
        <v>1.0</v>
      </c>
      <c r="F20" s="27" t="s">
        <v>32</v>
      </c>
    </row>
    <row r="21">
      <c r="A21" s="27" t="s">
        <v>114</v>
      </c>
      <c r="B21" s="27" t="s">
        <v>37</v>
      </c>
      <c r="C21" s="27" t="s">
        <v>54</v>
      </c>
      <c r="D21" s="27">
        <v>1.0</v>
      </c>
      <c r="E21" s="27">
        <v>2.0</v>
      </c>
      <c r="F21" s="27" t="s">
        <v>192</v>
      </c>
      <c r="G21" s="27" t="s">
        <v>142</v>
      </c>
    </row>
    <row r="22">
      <c r="A22" s="27" t="s">
        <v>114</v>
      </c>
      <c r="B22" s="27" t="s">
        <v>37</v>
      </c>
      <c r="C22" s="27" t="s">
        <v>54</v>
      </c>
      <c r="D22" s="27">
        <v>1.0</v>
      </c>
      <c r="E22" s="27">
        <v>2.0</v>
      </c>
      <c r="F22" s="27" t="s">
        <v>198</v>
      </c>
      <c r="H22" s="27">
        <v>1.7</v>
      </c>
    </row>
    <row r="23">
      <c r="A23" s="27" t="s">
        <v>114</v>
      </c>
      <c r="B23" s="27" t="s">
        <v>37</v>
      </c>
      <c r="C23" s="27" t="s">
        <v>54</v>
      </c>
      <c r="D23" s="27">
        <v>1.0</v>
      </c>
      <c r="E23" s="27">
        <v>1.0</v>
      </c>
      <c r="F23" s="27" t="s">
        <v>125</v>
      </c>
    </row>
    <row r="24">
      <c r="A24" s="27" t="s">
        <v>114</v>
      </c>
      <c r="B24" s="27" t="s">
        <v>37</v>
      </c>
      <c r="C24" s="27" t="s">
        <v>54</v>
      </c>
      <c r="D24" s="27">
        <v>1.0</v>
      </c>
      <c r="E24" s="27">
        <v>2.0</v>
      </c>
      <c r="F24" s="27" t="s">
        <v>202</v>
      </c>
      <c r="H24" s="27" t="s">
        <v>203</v>
      </c>
      <c r="I24" s="27" t="s">
        <v>204</v>
      </c>
    </row>
    <row r="25">
      <c r="A25" s="27" t="s">
        <v>114</v>
      </c>
      <c r="B25" s="27" t="s">
        <v>37</v>
      </c>
      <c r="C25" s="27" t="s">
        <v>54</v>
      </c>
      <c r="D25" s="27">
        <v>2.0</v>
      </c>
      <c r="E25" s="27">
        <v>3.0</v>
      </c>
      <c r="F25" s="27" t="s">
        <v>201</v>
      </c>
      <c r="H25" s="27" t="s">
        <v>205</v>
      </c>
      <c r="I25" s="27" t="s">
        <v>206</v>
      </c>
    </row>
    <row r="26">
      <c r="A26" s="27" t="s">
        <v>114</v>
      </c>
      <c r="B26" s="27" t="s">
        <v>37</v>
      </c>
      <c r="C26" s="27" t="s">
        <v>54</v>
      </c>
      <c r="D26" s="27">
        <v>1.0</v>
      </c>
      <c r="E26" s="27">
        <v>2.0</v>
      </c>
      <c r="F26" s="27" t="s">
        <v>122</v>
      </c>
      <c r="H26" s="27" t="s">
        <v>205</v>
      </c>
    </row>
    <row r="27">
      <c r="A27" s="27" t="s">
        <v>114</v>
      </c>
      <c r="B27" s="27" t="s">
        <v>37</v>
      </c>
      <c r="C27" s="27" t="s">
        <v>54</v>
      </c>
      <c r="D27" s="27">
        <v>1.0</v>
      </c>
      <c r="E27" s="27">
        <v>1.0</v>
      </c>
      <c r="F27" s="27" t="s">
        <v>32</v>
      </c>
      <c r="H27" s="27">
        <v>1.3</v>
      </c>
    </row>
    <row r="28">
      <c r="A28" s="27" t="s">
        <v>114</v>
      </c>
      <c r="B28" s="27" t="s">
        <v>37</v>
      </c>
      <c r="C28" s="27" t="s">
        <v>54</v>
      </c>
      <c r="D28" s="27">
        <v>2.0</v>
      </c>
      <c r="E28" s="27">
        <v>1.0</v>
      </c>
      <c r="F28" s="27" t="s">
        <v>207</v>
      </c>
      <c r="H28" s="27" t="s">
        <v>208</v>
      </c>
    </row>
    <row r="29">
      <c r="A29" s="27" t="s">
        <v>114</v>
      </c>
      <c r="B29" s="27" t="s">
        <v>37</v>
      </c>
      <c r="C29" s="27" t="s">
        <v>54</v>
      </c>
      <c r="D29" s="27">
        <v>1.0</v>
      </c>
      <c r="E29" s="27">
        <v>1.0</v>
      </c>
      <c r="F29" s="27" t="s">
        <v>209</v>
      </c>
      <c r="H29" s="27" t="s">
        <v>210</v>
      </c>
    </row>
    <row r="30">
      <c r="A30" s="27" t="s">
        <v>114</v>
      </c>
      <c r="B30" s="27" t="s">
        <v>37</v>
      </c>
      <c r="C30" s="27" t="s">
        <v>54</v>
      </c>
      <c r="D30" s="27">
        <v>1.0</v>
      </c>
      <c r="E30" s="27">
        <v>2.0</v>
      </c>
      <c r="F30" s="27" t="s">
        <v>211</v>
      </c>
      <c r="H30" s="27" t="s">
        <v>212</v>
      </c>
    </row>
    <row r="31">
      <c r="A31" s="27" t="s">
        <v>114</v>
      </c>
      <c r="B31" s="27" t="s">
        <v>37</v>
      </c>
      <c r="C31" s="27" t="s">
        <v>54</v>
      </c>
      <c r="D31" s="27">
        <v>18.0</v>
      </c>
      <c r="E31" s="27">
        <v>0.0</v>
      </c>
      <c r="I31" s="27" t="s">
        <v>213</v>
      </c>
    </row>
    <row r="32">
      <c r="A32" s="27" t="s">
        <v>114</v>
      </c>
      <c r="B32" s="27" t="s">
        <v>37</v>
      </c>
      <c r="C32" s="27" t="s">
        <v>54</v>
      </c>
      <c r="D32" s="27">
        <v>1.0</v>
      </c>
      <c r="E32" s="27">
        <v>0.0</v>
      </c>
      <c r="I32" s="27" t="s">
        <v>214</v>
      </c>
    </row>
    <row r="33">
      <c r="A33" s="27" t="s">
        <v>158</v>
      </c>
      <c r="B33" s="27" t="s">
        <v>69</v>
      </c>
      <c r="C33" s="27" t="s">
        <v>54</v>
      </c>
      <c r="D33" s="27">
        <v>1.0</v>
      </c>
      <c r="E33" s="27">
        <v>10.0</v>
      </c>
    </row>
    <row r="34">
      <c r="A34" s="27" t="s">
        <v>158</v>
      </c>
      <c r="B34" s="27" t="s">
        <v>37</v>
      </c>
      <c r="C34" s="27" t="s">
        <v>54</v>
      </c>
      <c r="D34" s="27">
        <v>1.0</v>
      </c>
      <c r="E34" s="27">
        <v>10.0</v>
      </c>
    </row>
    <row r="35">
      <c r="A35" s="27" t="s">
        <v>114</v>
      </c>
      <c r="B35" s="27" t="s">
        <v>215</v>
      </c>
      <c r="C35" s="27" t="s">
        <v>216</v>
      </c>
      <c r="D35" s="27">
        <v>1.0</v>
      </c>
      <c r="E35" s="27">
        <v>0.0</v>
      </c>
      <c r="F35" s="27" t="s">
        <v>103</v>
      </c>
      <c r="H35" s="27" t="s">
        <v>217</v>
      </c>
    </row>
    <row r="36">
      <c r="A36" s="27" t="s">
        <v>114</v>
      </c>
      <c r="B36" s="27" t="s">
        <v>69</v>
      </c>
      <c r="C36" s="27" t="s">
        <v>178</v>
      </c>
      <c r="D36" s="27">
        <v>1.0</v>
      </c>
      <c r="E36" s="27">
        <v>2.0</v>
      </c>
      <c r="F36" s="27" t="s">
        <v>218</v>
      </c>
      <c r="H36" s="27">
        <v>3.2</v>
      </c>
    </row>
    <row r="37">
      <c r="A37" s="27" t="s">
        <v>114</v>
      </c>
      <c r="B37" s="27" t="s">
        <v>69</v>
      </c>
      <c r="C37" s="27" t="s">
        <v>216</v>
      </c>
      <c r="D37" s="27">
        <v>1.0</v>
      </c>
      <c r="E37" s="27">
        <v>3.0</v>
      </c>
      <c r="F37" s="27" t="s">
        <v>219</v>
      </c>
    </row>
    <row r="38">
      <c r="A38" s="27" t="s">
        <v>114</v>
      </c>
      <c r="B38" s="27" t="s">
        <v>37</v>
      </c>
      <c r="C38" s="27" t="s">
        <v>38</v>
      </c>
      <c r="D38" s="27">
        <v>1.0</v>
      </c>
      <c r="E38" s="27">
        <v>4.0</v>
      </c>
      <c r="F38" s="27" t="s">
        <v>120</v>
      </c>
      <c r="H38" s="27">
        <v>2.3</v>
      </c>
    </row>
    <row r="39">
      <c r="A39" s="27" t="s">
        <v>114</v>
      </c>
      <c r="B39" s="27" t="s">
        <v>37</v>
      </c>
      <c r="C39" s="27" t="s">
        <v>220</v>
      </c>
      <c r="D39" s="27">
        <v>1.0</v>
      </c>
      <c r="E39" s="27">
        <v>0.0</v>
      </c>
      <c r="F39" s="27" t="s">
        <v>103</v>
      </c>
      <c r="H39" s="27" t="s">
        <v>221</v>
      </c>
    </row>
    <row r="40">
      <c r="A40" s="27" t="s">
        <v>114</v>
      </c>
      <c r="B40" s="27" t="s">
        <v>37</v>
      </c>
      <c r="C40" s="27" t="s">
        <v>222</v>
      </c>
      <c r="D40" s="27">
        <v>1.0</v>
      </c>
      <c r="E40" s="27">
        <v>2.0</v>
      </c>
      <c r="F40" s="27" t="s">
        <v>223</v>
      </c>
    </row>
    <row r="41">
      <c r="A41" s="27" t="s">
        <v>114</v>
      </c>
      <c r="B41" s="27" t="s">
        <v>37</v>
      </c>
      <c r="C41" s="27" t="s">
        <v>42</v>
      </c>
      <c r="D41" s="27">
        <v>1.0</v>
      </c>
      <c r="E41" s="27">
        <v>0.0</v>
      </c>
      <c r="H41" s="27" t="s">
        <v>224</v>
      </c>
    </row>
    <row r="42">
      <c r="A42" s="27" t="s">
        <v>114</v>
      </c>
      <c r="B42" s="27" t="s">
        <v>37</v>
      </c>
      <c r="C42" s="27" t="s">
        <v>38</v>
      </c>
      <c r="D42" s="27">
        <v>1.0</v>
      </c>
      <c r="E42" s="27">
        <v>0.0</v>
      </c>
      <c r="H42" s="27" t="s">
        <v>225</v>
      </c>
    </row>
    <row r="43">
      <c r="A43" s="27" t="s">
        <v>114</v>
      </c>
      <c r="B43" s="27" t="s">
        <v>37</v>
      </c>
      <c r="C43" s="27" t="s">
        <v>226</v>
      </c>
      <c r="D43" s="27">
        <v>1.0</v>
      </c>
      <c r="E43" s="27">
        <v>4.0</v>
      </c>
      <c r="F43" s="27" t="s">
        <v>227</v>
      </c>
      <c r="H43" s="27" t="s">
        <v>228</v>
      </c>
    </row>
    <row r="44">
      <c r="A44" s="27" t="s">
        <v>114</v>
      </c>
      <c r="B44" s="27" t="s">
        <v>37</v>
      </c>
      <c r="C44" s="27" t="s">
        <v>229</v>
      </c>
      <c r="D44" s="27">
        <v>1.0</v>
      </c>
      <c r="E44" s="27">
        <v>3.0</v>
      </c>
      <c r="F44" s="27" t="s">
        <v>230</v>
      </c>
    </row>
    <row r="45">
      <c r="A45" s="27" t="s">
        <v>114</v>
      </c>
      <c r="B45" s="27" t="s">
        <v>37</v>
      </c>
      <c r="C45" s="27" t="s">
        <v>42</v>
      </c>
      <c r="D45" s="27">
        <v>2.0</v>
      </c>
      <c r="E45" s="27">
        <v>0.0</v>
      </c>
      <c r="H45" s="27" t="s">
        <v>231</v>
      </c>
    </row>
    <row r="46">
      <c r="A46" s="27" t="s">
        <v>114</v>
      </c>
      <c r="B46" s="27" t="s">
        <v>37</v>
      </c>
      <c r="C46" s="27" t="s">
        <v>83</v>
      </c>
      <c r="D46" s="27">
        <v>1.0</v>
      </c>
      <c r="E46" s="27">
        <v>0.0</v>
      </c>
      <c r="F46" s="27" t="s">
        <v>232</v>
      </c>
      <c r="H46" s="27" t="s">
        <v>233</v>
      </c>
    </row>
    <row r="47">
      <c r="A47" s="27" t="s">
        <v>154</v>
      </c>
      <c r="B47" s="27" t="s">
        <v>37</v>
      </c>
      <c r="C47" s="27" t="s">
        <v>234</v>
      </c>
      <c r="D47" s="27">
        <v>1.0</v>
      </c>
      <c r="E47" s="27">
        <v>7.0</v>
      </c>
      <c r="H47" s="27" t="s">
        <v>235</v>
      </c>
    </row>
    <row r="48">
      <c r="A48" s="27" t="s">
        <v>154</v>
      </c>
      <c r="C48" s="27" t="s">
        <v>236</v>
      </c>
      <c r="D48" s="27">
        <v>1.0</v>
      </c>
      <c r="E48" s="27">
        <v>7.0</v>
      </c>
      <c r="H48" s="27" t="s">
        <v>237</v>
      </c>
    </row>
    <row r="49">
      <c r="A49" s="27" t="s">
        <v>154</v>
      </c>
      <c r="C49" s="27" t="s">
        <v>42</v>
      </c>
      <c r="D49" s="27">
        <v>1.0</v>
      </c>
      <c r="E49" s="27">
        <v>7.0</v>
      </c>
      <c r="H49" s="27" t="s">
        <v>238</v>
      </c>
    </row>
    <row r="52">
      <c r="A52" s="34"/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  <c r="V52" s="34"/>
      <c r="W52" s="34"/>
      <c r="X52" s="34"/>
      <c r="Y52" s="34"/>
    </row>
    <row r="53">
      <c r="D53" s="27" t="s">
        <v>105</v>
      </c>
    </row>
    <row r="54">
      <c r="D54" s="30" t="s">
        <v>157</v>
      </c>
      <c r="E54" s="30" t="s">
        <v>107</v>
      </c>
    </row>
    <row r="55">
      <c r="C55" s="27" t="s">
        <v>108</v>
      </c>
      <c r="D55" s="30">
        <v>7.0</v>
      </c>
      <c r="E55" s="32">
        <f>SUM(D47:D48,D49,D5)</f>
        <v>4</v>
      </c>
    </row>
    <row r="56">
      <c r="D56" s="30">
        <v>1.0</v>
      </c>
      <c r="E56" s="32">
        <f>SUM(D8,D9,D15,D20,D23,D27,D28,D29,)</f>
        <v>18</v>
      </c>
    </row>
    <row r="57">
      <c r="D57" s="30">
        <v>2.0</v>
      </c>
      <c r="E57" s="32">
        <f>SUM(D6,D7,D11,D17,D21,D22,D26,D30,D40,D36)</f>
        <v>12</v>
      </c>
    </row>
    <row r="58">
      <c r="D58" s="30">
        <v>3.0</v>
      </c>
      <c r="E58" s="32">
        <f>SUM(D44,D19,D25)</f>
        <v>4</v>
      </c>
    </row>
    <row r="59">
      <c r="D59" s="30">
        <v>4.0</v>
      </c>
      <c r="E59" s="32">
        <f>SUM(D38,D12:D14,D16,D18)</f>
        <v>11</v>
      </c>
    </row>
    <row r="60">
      <c r="D60" s="30">
        <v>0.0</v>
      </c>
      <c r="E60" s="32">
        <f>SUM(D45:D46,D41:D42,D39,D35,D31:D32,D2:D4,E50)</f>
        <v>49</v>
      </c>
    </row>
    <row r="61">
      <c r="D61" s="30">
        <v>10.0</v>
      </c>
      <c r="E61" s="32">
        <f>2</f>
        <v>2</v>
      </c>
    </row>
    <row r="64">
      <c r="D64" s="27"/>
      <c r="E64" s="27"/>
    </row>
    <row r="65">
      <c r="C65" s="27"/>
      <c r="D65" s="27"/>
      <c r="E65" s="27"/>
    </row>
    <row r="66">
      <c r="D66" s="27"/>
      <c r="E66" s="27"/>
    </row>
    <row r="67">
      <c r="D67" s="27"/>
      <c r="E67" s="27"/>
    </row>
  </sheetData>
  <mergeCells count="7">
    <mergeCell ref="H6:H11"/>
    <mergeCell ref="H18:H20"/>
    <mergeCell ref="H22:H23"/>
    <mergeCell ref="I25:I26"/>
    <mergeCell ref="D53:E53"/>
    <mergeCell ref="C55:C61"/>
    <mergeCell ref="C65:C67"/>
  </mergeCells>
  <drawing r:id="rId1"/>
</worksheet>
</file>